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Данилова\Президиум 10.04.2024\Принятые\Статистика\"/>
    </mc:Choice>
  </mc:AlternateContent>
  <xr:revisionPtr revIDLastSave="0" documentId="13_ncr:1_{6176E547-4B16-4703-91D3-E6E6F544C098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Форма 7" sheetId="13" r:id="rId1"/>
    <sheet name="АдмП" sheetId="14" r:id="rId2"/>
    <sheet name="Адыгея" sheetId="15" r:id="rId3"/>
    <sheet name="Алтай Р" sheetId="16" r:id="rId4"/>
    <sheet name="Алтай К" sheetId="17" r:id="rId5"/>
    <sheet name="Амур" sheetId="18" r:id="rId6"/>
    <sheet name="Архангельск" sheetId="19" r:id="rId7"/>
    <sheet name="Астрахань" sheetId="20" r:id="rId8"/>
    <sheet name="Башкортостан" sheetId="21" r:id="rId9"/>
    <sheet name="Белгород" sheetId="22" r:id="rId10"/>
    <sheet name="Брянск" sheetId="23" r:id="rId11"/>
    <sheet name="Бурятия" sheetId="24" r:id="rId12"/>
    <sheet name="Владимир" sheetId="25" r:id="rId13"/>
    <sheet name="Волгоград" sheetId="26" r:id="rId14"/>
    <sheet name="Вологда" sheetId="27" r:id="rId15"/>
    <sheet name="Воронеж" sheetId="28" r:id="rId16"/>
    <sheet name="Дагестан" sheetId="29" r:id="rId17"/>
    <sheet name="Донецк" sheetId="30" r:id="rId18"/>
    <sheet name="Еврейская" sheetId="31" r:id="rId19"/>
    <sheet name="Забайкалье" sheetId="32" r:id="rId20"/>
    <sheet name="Иваново" sheetId="33" r:id="rId21"/>
    <sheet name="Ингушетия" sheetId="34" r:id="rId22"/>
    <sheet name="Иркутск" sheetId="35" r:id="rId23"/>
    <sheet name="КБР" sheetId="36" r:id="rId24"/>
    <sheet name="Калининград" sheetId="37" r:id="rId25"/>
    <sheet name="Калмыкия" sheetId="38" r:id="rId26"/>
    <sheet name="Калуга" sheetId="39" r:id="rId27"/>
    <sheet name="Камчатка" sheetId="40" r:id="rId28"/>
    <sheet name="КЧР" sheetId="41" r:id="rId29"/>
    <sheet name="Карелия" sheetId="42" r:id="rId30"/>
    <sheet name="Кемерово" sheetId="43" r:id="rId31"/>
    <sheet name="Киров" sheetId="44" r:id="rId32"/>
    <sheet name="Коми" sheetId="45" r:id="rId33"/>
    <sheet name="Кострома" sheetId="46" r:id="rId34"/>
    <sheet name="Краснодар" sheetId="47" r:id="rId35"/>
    <sheet name="Красноярск" sheetId="48" r:id="rId36"/>
    <sheet name="Курган" sheetId="49" r:id="rId37"/>
    <sheet name="Курск" sheetId="50" r:id="rId38"/>
    <sheet name="Крым" sheetId="51" r:id="rId39"/>
    <sheet name="Липецк" sheetId="52" r:id="rId40"/>
    <sheet name="Луганск" sheetId="53" r:id="rId41"/>
    <sheet name="Магадан" sheetId="54" r:id="rId42"/>
    <sheet name="Марийская" sheetId="55" r:id="rId43"/>
    <sheet name="Мордовия" sheetId="56" r:id="rId44"/>
    <sheet name="М город" sheetId="57" r:id="rId45"/>
    <sheet name="М область" sheetId="58" r:id="rId46"/>
    <sheet name="Мурманск" sheetId="59" r:id="rId47"/>
    <sheet name="Нижегородская" sheetId="60" r:id="rId48"/>
    <sheet name="Новгород" sheetId="61" r:id="rId49"/>
    <sheet name="Новосибирск" sheetId="63" r:id="rId50"/>
    <sheet name="Омск" sheetId="62" r:id="rId51"/>
    <sheet name="Оренбург" sheetId="64" r:id="rId52"/>
    <sheet name="Орел" sheetId="65" r:id="rId53"/>
    <sheet name="Пенза" sheetId="66" r:id="rId54"/>
    <sheet name="Пермь" sheetId="67" r:id="rId55"/>
    <sheet name="Приморье" sheetId="68" r:id="rId56"/>
    <sheet name="Псков" sheetId="69" r:id="rId57"/>
    <sheet name="Ростов" sheetId="70" r:id="rId58"/>
    <sheet name="Рязань" sheetId="71" r:id="rId59"/>
    <sheet name="СПБ" sheetId="72" r:id="rId60"/>
    <sheet name="Саха (Я)" sheetId="73" r:id="rId61"/>
    <sheet name="Самарская" sheetId="74" r:id="rId62"/>
    <sheet name="Саратовская" sheetId="75" r:id="rId63"/>
    <sheet name="Сахалинская" sheetId="76" r:id="rId64"/>
    <sheet name="Свердловск" sheetId="77" r:id="rId65"/>
    <sheet name="Севастополь" sheetId="78" r:id="rId66"/>
    <sheet name="Сев-Ос" sheetId="79" r:id="rId67"/>
    <sheet name="Смоленск" sheetId="80" r:id="rId68"/>
    <sheet name="Ставрополь" sheetId="81" r:id="rId69"/>
    <sheet name="Тамбов" sheetId="82" r:id="rId70"/>
    <sheet name="Татарстан" sheetId="83" r:id="rId71"/>
    <sheet name="Тверь" sheetId="84" r:id="rId72"/>
    <sheet name="Томск" sheetId="85" r:id="rId73"/>
    <sheet name="Тува" sheetId="86" r:id="rId74"/>
    <sheet name="Тула" sheetId="87" r:id="rId75"/>
    <sheet name="Тюмень" sheetId="88" r:id="rId76"/>
    <sheet name="Удмуртия" sheetId="89" r:id="rId77"/>
    <sheet name="Ульяновск" sheetId="90" r:id="rId78"/>
    <sheet name="Хабаровск" sheetId="91" r:id="rId79"/>
    <sheet name="Хакасия" sheetId="92" r:id="rId80"/>
    <sheet name="ХМАО" sheetId="94" r:id="rId81"/>
    <sheet name="Челябинск" sheetId="95" r:id="rId82"/>
    <sheet name="Чечня" sheetId="96" r:id="rId83"/>
    <sheet name="Чувашия" sheetId="97" r:id="rId84"/>
    <sheet name="Ярославль" sheetId="98" r:id="rId85"/>
  </sheets>
  <externalReferences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47" l="1"/>
  <c r="L12" i="35"/>
  <c r="K14" i="29"/>
  <c r="L11" i="25"/>
  <c r="K13" i="21"/>
  <c r="L12" i="18"/>
  <c r="K11" i="17"/>
  <c r="K13" i="15"/>
  <c r="J29" i="97"/>
  <c r="I29" i="97"/>
  <c r="H29" i="97"/>
  <c r="G29" i="97"/>
  <c r="J29" i="91"/>
  <c r="I29" i="91"/>
  <c r="H29" i="91"/>
  <c r="G29" i="91"/>
  <c r="J29" i="83"/>
  <c r="I29" i="83"/>
  <c r="H29" i="83"/>
  <c r="G29" i="83"/>
  <c r="J29" i="81"/>
  <c r="I29" i="81"/>
  <c r="G29" i="81"/>
  <c r="J29" i="79"/>
  <c r="I29" i="79"/>
  <c r="G29" i="79"/>
  <c r="J29" i="75"/>
  <c r="I29" i="75"/>
  <c r="G29" i="75"/>
  <c r="J29" i="73"/>
  <c r="G29" i="73"/>
  <c r="J29" i="72"/>
  <c r="I29" i="72"/>
  <c r="H29" i="72"/>
  <c r="G29" i="72"/>
  <c r="J29" i="70"/>
  <c r="I29" i="70"/>
  <c r="G29" i="70"/>
  <c r="J29" i="67"/>
  <c r="I29" i="67"/>
  <c r="H29" i="67"/>
  <c r="G29" i="67"/>
  <c r="J29" i="64"/>
  <c r="I29" i="64"/>
  <c r="G29" i="64"/>
  <c r="G8" i="15"/>
  <c r="I17" i="47"/>
  <c r="G17" i="47"/>
  <c r="G11" i="35"/>
  <c r="I17" i="29"/>
  <c r="G17" i="29"/>
  <c r="G11" i="28"/>
  <c r="G17" i="25"/>
  <c r="I17" i="25"/>
  <c r="J29" i="21"/>
  <c r="I29" i="21"/>
  <c r="G29" i="21"/>
  <c r="I17" i="21"/>
  <c r="J29" i="19"/>
  <c r="I29" i="19"/>
  <c r="G29" i="19"/>
  <c r="J29" i="18"/>
  <c r="I29" i="18"/>
  <c r="G29" i="18"/>
  <c r="I17" i="18"/>
  <c r="J29" i="17"/>
  <c r="I29" i="17"/>
  <c r="H29" i="17"/>
  <c r="G29" i="17"/>
  <c r="I17" i="17"/>
  <c r="G23" i="14"/>
  <c r="G20" i="14"/>
  <c r="G18" i="14"/>
  <c r="G17" i="14"/>
  <c r="G16" i="14"/>
  <c r="G15" i="14"/>
  <c r="G14" i="14"/>
  <c r="G13" i="14"/>
  <c r="G12" i="14"/>
  <c r="G11" i="14"/>
  <c r="G6" i="14"/>
  <c r="I27" i="13"/>
  <c r="G17" i="97" l="1"/>
  <c r="M13" i="96"/>
  <c r="G17" i="91"/>
  <c r="G17" i="83"/>
  <c r="G17" i="81"/>
  <c r="G16" i="81"/>
  <c r="G17" i="79"/>
  <c r="G11" i="79"/>
  <c r="G17" i="75"/>
  <c r="G17" i="73"/>
  <c r="G17" i="72"/>
  <c r="G11" i="72"/>
  <c r="P18" i="72" s="1"/>
  <c r="G16" i="72"/>
  <c r="G16" i="70"/>
  <c r="L15" i="67"/>
  <c r="L13" i="64"/>
  <c r="L12" i="64"/>
  <c r="L11" i="64"/>
  <c r="G11" i="63"/>
  <c r="G11" i="60"/>
  <c r="G17" i="60" s="1"/>
  <c r="G17" i="58"/>
  <c r="G11" i="58"/>
  <c r="G17" i="57"/>
  <c r="G11" i="57"/>
  <c r="Q19" i="55"/>
  <c r="E18" i="35"/>
  <c r="E17" i="35"/>
  <c r="G17" i="35" s="1"/>
  <c r="I18" i="29"/>
  <c r="G11" i="21"/>
  <c r="I18" i="17" l="1"/>
  <c r="G11" i="17"/>
  <c r="G17" i="17" s="1"/>
  <c r="G12" i="63" l="1"/>
  <c r="G18" i="57"/>
  <c r="J17" i="57"/>
  <c r="J14" i="57"/>
  <c r="J13" i="57"/>
  <c r="J12" i="57"/>
  <c r="J11" i="57"/>
  <c r="J8" i="57"/>
  <c r="J6" i="57"/>
  <c r="F13" i="81" l="1"/>
  <c r="E13" i="81"/>
  <c r="F12" i="81"/>
  <c r="E12" i="81"/>
  <c r="F11" i="81"/>
  <c r="E11" i="81"/>
  <c r="F10" i="81"/>
  <c r="E10" i="81"/>
  <c r="F8" i="81"/>
  <c r="E8" i="81"/>
  <c r="F18" i="59" l="1"/>
  <c r="E18" i="59"/>
  <c r="F17" i="59"/>
  <c r="E17" i="59"/>
  <c r="I16" i="59"/>
  <c r="H16" i="59"/>
  <c r="G16" i="59"/>
  <c r="F16" i="59"/>
  <c r="E16" i="59"/>
  <c r="I15" i="59"/>
  <c r="H15" i="59"/>
  <c r="G15" i="59"/>
  <c r="F15" i="59"/>
  <c r="E15" i="59"/>
  <c r="I14" i="59"/>
  <c r="H14" i="59"/>
  <c r="G14" i="59"/>
  <c r="F14" i="59"/>
  <c r="E14" i="59"/>
  <c r="F13" i="59"/>
  <c r="E13" i="59"/>
  <c r="F12" i="59"/>
  <c r="E12" i="59"/>
  <c r="F11" i="59"/>
  <c r="E11" i="59"/>
  <c r="F10" i="59"/>
  <c r="E10" i="59"/>
  <c r="G9" i="59"/>
  <c r="F9" i="59"/>
  <c r="E9" i="59"/>
  <c r="F8" i="59"/>
  <c r="E8" i="59"/>
  <c r="F6" i="59"/>
  <c r="E6" i="59"/>
  <c r="G61" i="19" l="1"/>
  <c r="I18" i="35" l="1"/>
  <c r="H18" i="35"/>
  <c r="G18" i="35"/>
  <c r="F18" i="35"/>
  <c r="I17" i="35"/>
  <c r="H17" i="35"/>
  <c r="F17" i="35"/>
  <c r="F16" i="35"/>
  <c r="F15" i="35"/>
  <c r="F14" i="35"/>
  <c r="F13" i="35"/>
  <c r="E13" i="35"/>
  <c r="F12" i="35"/>
  <c r="F11" i="35"/>
  <c r="F10" i="35"/>
  <c r="E10" i="35"/>
  <c r="F9" i="35"/>
  <c r="F8" i="35"/>
  <c r="E8" i="35"/>
  <c r="F6" i="35"/>
  <c r="J51" i="69" l="1"/>
  <c r="I51" i="69"/>
  <c r="H51" i="69"/>
  <c r="G51" i="69"/>
  <c r="J50" i="69"/>
  <c r="I50" i="69"/>
  <c r="H50" i="69"/>
  <c r="G50" i="69"/>
  <c r="J49" i="69"/>
  <c r="I49" i="69"/>
  <c r="H49" i="69"/>
  <c r="G49" i="69"/>
  <c r="J48" i="69"/>
  <c r="I48" i="69"/>
  <c r="H48" i="69"/>
  <c r="G48" i="69"/>
  <c r="J47" i="69"/>
  <c r="I47" i="69"/>
  <c r="H47" i="69"/>
  <c r="G47" i="69"/>
  <c r="J46" i="69"/>
  <c r="I46" i="69"/>
  <c r="H46" i="69"/>
  <c r="G46" i="69"/>
  <c r="J45" i="69"/>
  <c r="J44" i="69"/>
  <c r="J43" i="69"/>
  <c r="I43" i="69"/>
  <c r="H43" i="69"/>
  <c r="G43" i="69"/>
  <c r="J41" i="69"/>
  <c r="I41" i="69"/>
  <c r="H41" i="69"/>
  <c r="G41" i="69"/>
  <c r="J40" i="69"/>
  <c r="I40" i="69"/>
  <c r="J39" i="69"/>
  <c r="I39" i="69"/>
  <c r="H39" i="69"/>
  <c r="G39" i="69"/>
  <c r="J38" i="69"/>
  <c r="I38" i="69"/>
  <c r="H38" i="69"/>
  <c r="G38" i="69"/>
  <c r="J37" i="69"/>
  <c r="I37" i="69"/>
  <c r="H37" i="69"/>
  <c r="G37" i="69"/>
  <c r="H36" i="69"/>
  <c r="J35" i="69"/>
  <c r="I35" i="69"/>
  <c r="H35" i="69"/>
  <c r="G35" i="69"/>
  <c r="H34" i="69"/>
  <c r="H33" i="69"/>
  <c r="J32" i="69"/>
  <c r="I32" i="69"/>
  <c r="H32" i="69"/>
  <c r="G32" i="69"/>
  <c r="H31" i="69"/>
  <c r="H29" i="69"/>
  <c r="G61" i="70" l="1"/>
  <c r="I18" i="97" l="1"/>
  <c r="H18" i="97"/>
  <c r="H17" i="97"/>
  <c r="K12" i="79"/>
  <c r="K11" i="79"/>
  <c r="G66" i="17" l="1"/>
  <c r="N18" i="67" l="1"/>
  <c r="N22" i="67"/>
  <c r="I51" i="18" l="1"/>
  <c r="H51" i="18"/>
  <c r="J50" i="18"/>
  <c r="I50" i="18"/>
  <c r="H50" i="18"/>
  <c r="G50" i="18"/>
  <c r="J49" i="18"/>
  <c r="I49" i="18"/>
  <c r="H49" i="18"/>
  <c r="G49" i="18"/>
  <c r="J48" i="18"/>
  <c r="I48" i="18"/>
  <c r="H48" i="18"/>
  <c r="G48" i="18"/>
  <c r="J47" i="18"/>
  <c r="I47" i="18"/>
  <c r="H47" i="18"/>
  <c r="G47" i="18"/>
  <c r="J46" i="18"/>
  <c r="I46" i="18"/>
  <c r="H46" i="18"/>
  <c r="G46" i="18"/>
  <c r="J45" i="18"/>
  <c r="J44" i="18"/>
  <c r="J43" i="18"/>
  <c r="I43" i="18"/>
  <c r="H43" i="18"/>
  <c r="G43" i="18"/>
  <c r="J42" i="18"/>
  <c r="H42" i="18"/>
  <c r="J41" i="18"/>
  <c r="H41" i="18"/>
  <c r="J40" i="18"/>
  <c r="I40" i="18"/>
  <c r="H40" i="18"/>
  <c r="J39" i="18"/>
  <c r="I39" i="18"/>
  <c r="H39" i="18"/>
  <c r="G39" i="18"/>
  <c r="J38" i="18"/>
  <c r="I38" i="18"/>
  <c r="H38" i="18"/>
  <c r="G38" i="18"/>
  <c r="J37" i="18"/>
  <c r="I37" i="18"/>
  <c r="H37" i="18"/>
  <c r="G37" i="18"/>
  <c r="J36" i="18"/>
  <c r="H36" i="18"/>
  <c r="H35" i="18"/>
  <c r="H34" i="18"/>
  <c r="J33" i="18"/>
  <c r="H33" i="18"/>
  <c r="H32" i="18"/>
  <c r="H31" i="18"/>
  <c r="H29" i="18"/>
  <c r="K11" i="21" l="1"/>
  <c r="G18" i="21"/>
  <c r="P22" i="72" l="1"/>
  <c r="N24" i="72"/>
  <c r="N22" i="72"/>
  <c r="U65" i="72"/>
  <c r="N18" i="21" l="1"/>
  <c r="N17" i="21"/>
  <c r="N20" i="21"/>
  <c r="F18" i="21"/>
  <c r="N19" i="21" s="1"/>
  <c r="F17" i="21"/>
  <c r="G17" i="21" s="1"/>
  <c r="J23" i="57" l="1"/>
  <c r="J21" i="57"/>
  <c r="J20" i="57"/>
  <c r="J51" i="60" l="1"/>
  <c r="H51" i="60"/>
  <c r="J50" i="60"/>
  <c r="I50" i="60"/>
  <c r="H50" i="60"/>
  <c r="G50" i="60"/>
  <c r="J49" i="60"/>
  <c r="I49" i="60"/>
  <c r="H49" i="60"/>
  <c r="G49" i="60"/>
  <c r="J48" i="60"/>
  <c r="I48" i="60"/>
  <c r="H48" i="60"/>
  <c r="G48" i="60"/>
  <c r="J47" i="60"/>
  <c r="I47" i="60"/>
  <c r="H47" i="60"/>
  <c r="G47" i="60"/>
  <c r="J46" i="60"/>
  <c r="I46" i="60"/>
  <c r="H46" i="60"/>
  <c r="G46" i="60"/>
  <c r="J45" i="60"/>
  <c r="J44" i="60"/>
  <c r="J43" i="60"/>
  <c r="I43" i="60"/>
  <c r="H43" i="60"/>
  <c r="G43" i="60"/>
  <c r="J42" i="60"/>
  <c r="J41" i="60"/>
  <c r="I41" i="60"/>
  <c r="H41" i="60"/>
  <c r="G41" i="60"/>
  <c r="J40" i="60"/>
  <c r="H39" i="60"/>
  <c r="H38" i="60"/>
  <c r="J37" i="60"/>
  <c r="H37" i="60"/>
  <c r="H36" i="60"/>
  <c r="H35" i="60"/>
  <c r="H34" i="60"/>
  <c r="H33" i="60"/>
  <c r="H32" i="60"/>
  <c r="H31" i="60"/>
  <c r="H29" i="60"/>
  <c r="J51" i="16" l="1"/>
  <c r="I51" i="16"/>
  <c r="H51" i="16"/>
  <c r="G51" i="16"/>
  <c r="J50" i="16"/>
  <c r="I50" i="16"/>
  <c r="H50" i="16"/>
  <c r="G50" i="16"/>
  <c r="J49" i="16"/>
  <c r="I49" i="16"/>
  <c r="H49" i="16"/>
  <c r="G49" i="16"/>
  <c r="J48" i="16"/>
  <c r="J47" i="16"/>
  <c r="I47" i="16"/>
  <c r="H47" i="16"/>
  <c r="G47" i="16"/>
  <c r="J46" i="16"/>
  <c r="I46" i="16"/>
  <c r="H46" i="16"/>
  <c r="G46" i="16"/>
  <c r="J45" i="16"/>
  <c r="I45" i="16"/>
  <c r="H45" i="16"/>
  <c r="G45" i="16"/>
  <c r="J44" i="16"/>
  <c r="J43" i="16"/>
  <c r="I43" i="16"/>
  <c r="H43" i="16"/>
  <c r="G43" i="16"/>
  <c r="J42" i="16"/>
  <c r="I42" i="16"/>
  <c r="H42" i="16"/>
  <c r="G42" i="16"/>
  <c r="J41" i="16"/>
  <c r="I41" i="16"/>
  <c r="H41" i="16"/>
  <c r="G41" i="16"/>
  <c r="J40" i="16"/>
  <c r="I40" i="16"/>
  <c r="H40" i="16"/>
  <c r="G40" i="16"/>
  <c r="J39" i="16"/>
  <c r="I39" i="16"/>
  <c r="H39" i="16"/>
  <c r="G39" i="16"/>
  <c r="J38" i="16"/>
  <c r="I38" i="16"/>
  <c r="H38" i="16"/>
  <c r="G38" i="16"/>
  <c r="J37" i="16"/>
  <c r="I37" i="16"/>
  <c r="H37" i="16"/>
  <c r="G37" i="16"/>
  <c r="H36" i="16"/>
  <c r="H35" i="16"/>
  <c r="H34" i="16"/>
  <c r="H33" i="16"/>
  <c r="J32" i="16"/>
  <c r="I32" i="16"/>
  <c r="H32" i="16"/>
  <c r="G32" i="16"/>
  <c r="H31" i="16"/>
  <c r="H29" i="16"/>
  <c r="J51" i="31" l="1"/>
  <c r="I51" i="31"/>
  <c r="H51" i="31"/>
  <c r="G51" i="31"/>
  <c r="J50" i="31"/>
  <c r="I50" i="31"/>
  <c r="H50" i="31"/>
  <c r="G50" i="31"/>
  <c r="J49" i="31"/>
  <c r="I49" i="31"/>
  <c r="H49" i="31"/>
  <c r="G49" i="31"/>
  <c r="J48" i="31"/>
  <c r="I48" i="31"/>
  <c r="H48" i="31"/>
  <c r="G48" i="31"/>
  <c r="J47" i="31"/>
  <c r="I47" i="31"/>
  <c r="H47" i="31"/>
  <c r="G47" i="31"/>
  <c r="J46" i="31"/>
  <c r="I46" i="31"/>
  <c r="H46" i="31"/>
  <c r="G46" i="31"/>
  <c r="J45" i="31"/>
  <c r="I45" i="31"/>
  <c r="H45" i="31"/>
  <c r="G45" i="31"/>
  <c r="J44" i="31"/>
  <c r="J43" i="31"/>
  <c r="I43" i="31"/>
  <c r="H43" i="31"/>
  <c r="G43" i="31"/>
  <c r="J42" i="31"/>
  <c r="H42" i="31"/>
  <c r="J41" i="31"/>
  <c r="I41" i="31"/>
  <c r="H41" i="31"/>
  <c r="G41" i="31"/>
  <c r="J40" i="31"/>
  <c r="I40" i="31"/>
  <c r="H40" i="31"/>
  <c r="G40" i="31"/>
  <c r="J39" i="31"/>
  <c r="I39" i="31"/>
  <c r="H39" i="31"/>
  <c r="J38" i="31"/>
  <c r="H38" i="31"/>
  <c r="J37" i="31"/>
  <c r="I37" i="31"/>
  <c r="H37" i="31"/>
  <c r="G37" i="31"/>
  <c r="H36" i="31"/>
  <c r="H35" i="31"/>
  <c r="H34" i="31"/>
  <c r="H33" i="31"/>
  <c r="J32" i="31"/>
  <c r="I32" i="31"/>
  <c r="H32" i="31"/>
  <c r="G32" i="31"/>
  <c r="H31" i="31"/>
  <c r="H29" i="31"/>
  <c r="J70" i="91" l="1"/>
  <c r="I70" i="91"/>
  <c r="H70" i="91"/>
  <c r="J69" i="91"/>
  <c r="I69" i="91"/>
  <c r="J68" i="91"/>
  <c r="I68" i="91"/>
  <c r="H68" i="91"/>
  <c r="J67" i="91"/>
  <c r="I67" i="91"/>
  <c r="J66" i="91"/>
  <c r="I66" i="91"/>
  <c r="J64" i="91"/>
  <c r="I64" i="91"/>
  <c r="J63" i="91"/>
  <c r="J51" i="22" l="1"/>
  <c r="H51" i="22"/>
  <c r="J50" i="22"/>
  <c r="I50" i="22"/>
  <c r="H50" i="22"/>
  <c r="G50" i="22"/>
  <c r="J49" i="22"/>
  <c r="I49" i="22"/>
  <c r="H49" i="22"/>
  <c r="G49" i="22"/>
  <c r="J48" i="22"/>
  <c r="I48" i="22"/>
  <c r="H48" i="22"/>
  <c r="G48" i="22"/>
  <c r="J47" i="22"/>
  <c r="I47" i="22"/>
  <c r="H47" i="22"/>
  <c r="G47" i="22"/>
  <c r="J46" i="22"/>
  <c r="I46" i="22"/>
  <c r="H46" i="22"/>
  <c r="G46" i="22"/>
  <c r="J44" i="22"/>
  <c r="J43" i="22"/>
  <c r="I43" i="22"/>
  <c r="H43" i="22"/>
  <c r="G43" i="22"/>
  <c r="H42" i="22"/>
  <c r="J41" i="22"/>
  <c r="I41" i="22"/>
  <c r="H41" i="22"/>
  <c r="G41" i="22"/>
  <c r="J40" i="22"/>
  <c r="I40" i="22"/>
  <c r="H40" i="22"/>
  <c r="G40" i="22"/>
  <c r="H39" i="22"/>
  <c r="J38" i="22"/>
  <c r="I38" i="22"/>
  <c r="H38" i="22"/>
  <c r="G38" i="22"/>
  <c r="J37" i="22"/>
  <c r="I37" i="22"/>
  <c r="H37" i="22"/>
  <c r="G37" i="22"/>
  <c r="H36" i="22"/>
  <c r="H35" i="22"/>
  <c r="H34" i="22"/>
  <c r="H33" i="22"/>
  <c r="J32" i="22"/>
  <c r="I32" i="22"/>
  <c r="H32" i="22"/>
  <c r="G32" i="22"/>
  <c r="H31" i="22"/>
  <c r="H29" i="22"/>
  <c r="J51" i="66" l="1"/>
  <c r="I51" i="66"/>
  <c r="H51" i="66"/>
  <c r="G51" i="66"/>
  <c r="J50" i="66"/>
  <c r="H50" i="66"/>
  <c r="J49" i="66"/>
  <c r="H49" i="66"/>
  <c r="J48" i="66"/>
  <c r="I48" i="66"/>
  <c r="H48" i="66"/>
  <c r="G48" i="66"/>
  <c r="J47" i="66"/>
  <c r="H47" i="66"/>
  <c r="J46" i="66"/>
  <c r="H46" i="66"/>
  <c r="J45" i="66"/>
  <c r="J44" i="66"/>
  <c r="J43" i="66"/>
  <c r="J42" i="66"/>
  <c r="J41" i="66"/>
  <c r="I41" i="66"/>
  <c r="H41" i="66"/>
  <c r="G41" i="66"/>
  <c r="J40" i="66"/>
  <c r="I40" i="66"/>
  <c r="H40" i="66"/>
  <c r="G40" i="66"/>
  <c r="J39" i="66"/>
  <c r="I39" i="66"/>
  <c r="H39" i="66"/>
  <c r="G39" i="66"/>
  <c r="J38" i="66"/>
  <c r="I38" i="66"/>
  <c r="H38" i="66"/>
  <c r="G38" i="66"/>
  <c r="H37" i="66"/>
  <c r="H36" i="66"/>
  <c r="H35" i="66"/>
  <c r="H34" i="66"/>
  <c r="H33" i="66"/>
  <c r="J32" i="66"/>
  <c r="I32" i="66"/>
  <c r="H32" i="66"/>
  <c r="H31" i="66"/>
  <c r="H21" i="66"/>
  <c r="F21" i="66"/>
  <c r="E21" i="66"/>
  <c r="J70" i="51"/>
  <c r="I70" i="51"/>
  <c r="H70" i="51"/>
  <c r="J69" i="51"/>
  <c r="I69" i="51"/>
  <c r="J68" i="51"/>
  <c r="I68" i="51"/>
  <c r="H68" i="51"/>
  <c r="J67" i="51"/>
  <c r="I67" i="51"/>
  <c r="J66" i="51"/>
  <c r="I66" i="51"/>
  <c r="J51" i="51"/>
  <c r="I51" i="51"/>
  <c r="H51" i="51"/>
  <c r="G51" i="51"/>
  <c r="J50" i="51"/>
  <c r="I50" i="51"/>
  <c r="H50" i="51"/>
  <c r="G50" i="51"/>
  <c r="J49" i="51"/>
  <c r="I49" i="51"/>
  <c r="H49" i="51"/>
  <c r="G49" i="51"/>
  <c r="J48" i="51"/>
  <c r="I48" i="51"/>
  <c r="H48" i="51"/>
  <c r="G48" i="51"/>
  <c r="J47" i="51"/>
  <c r="I47" i="51"/>
  <c r="H47" i="51"/>
  <c r="G47" i="51"/>
  <c r="J46" i="51"/>
  <c r="I46" i="51"/>
  <c r="H46" i="51"/>
  <c r="G46" i="51"/>
  <c r="J45" i="51"/>
  <c r="J44" i="51"/>
  <c r="I44" i="51"/>
  <c r="J43" i="51"/>
  <c r="I43" i="51"/>
  <c r="H43" i="51"/>
  <c r="G43" i="51"/>
  <c r="J42" i="51"/>
  <c r="H42" i="51"/>
  <c r="J41" i="51"/>
  <c r="I41" i="51"/>
  <c r="H41" i="51"/>
  <c r="G41" i="51"/>
  <c r="J40" i="51"/>
  <c r="H40" i="51"/>
  <c r="J39" i="51"/>
  <c r="J38" i="51"/>
  <c r="I38" i="51"/>
  <c r="H38" i="51"/>
  <c r="G38" i="51"/>
  <c r="J37" i="51"/>
  <c r="I37" i="51"/>
  <c r="H37" i="51"/>
  <c r="G37" i="51"/>
  <c r="H36" i="51"/>
  <c r="H34" i="51"/>
  <c r="H33" i="51"/>
  <c r="J32" i="51"/>
  <c r="I32" i="51"/>
  <c r="H32" i="51"/>
  <c r="G32" i="51"/>
  <c r="I31" i="51"/>
  <c r="H31" i="51"/>
  <c r="G31" i="51"/>
  <c r="H29" i="51"/>
  <c r="J70" i="48" l="1"/>
  <c r="I70" i="48"/>
  <c r="H70" i="48"/>
  <c r="J69" i="48"/>
  <c r="I69" i="48"/>
  <c r="H69" i="48"/>
  <c r="J68" i="48"/>
  <c r="I68" i="48"/>
  <c r="H68" i="48"/>
  <c r="J67" i="48"/>
  <c r="I67" i="48"/>
  <c r="J66" i="48"/>
  <c r="I66" i="48"/>
  <c r="J51" i="48"/>
  <c r="I51" i="48"/>
  <c r="H51" i="48"/>
  <c r="G51" i="48"/>
  <c r="J50" i="48"/>
  <c r="I50" i="48"/>
  <c r="H50" i="48"/>
  <c r="G50" i="48"/>
  <c r="J49" i="48"/>
  <c r="I49" i="48"/>
  <c r="H49" i="48"/>
  <c r="G49" i="48"/>
  <c r="J48" i="48"/>
  <c r="I48" i="48"/>
  <c r="H48" i="48"/>
  <c r="G48" i="48"/>
  <c r="J47" i="48"/>
  <c r="I47" i="48"/>
  <c r="H47" i="48"/>
  <c r="G47" i="48"/>
  <c r="J46" i="48"/>
  <c r="I46" i="48"/>
  <c r="J45" i="48"/>
  <c r="I45" i="48"/>
  <c r="J44" i="48"/>
  <c r="I44" i="48"/>
  <c r="J43" i="48"/>
  <c r="I43" i="48"/>
  <c r="H43" i="48"/>
  <c r="G43" i="48"/>
  <c r="J42" i="48"/>
  <c r="I42" i="48"/>
  <c r="H42" i="48"/>
  <c r="G42" i="48"/>
  <c r="J41" i="48"/>
  <c r="I41" i="48"/>
  <c r="H41" i="48"/>
  <c r="G41" i="48"/>
  <c r="J40" i="48"/>
  <c r="J39" i="48"/>
  <c r="I39" i="48"/>
  <c r="H39" i="48"/>
  <c r="G39" i="48"/>
  <c r="J38" i="48"/>
  <c r="I38" i="48"/>
  <c r="H38" i="48"/>
  <c r="G38" i="48"/>
  <c r="J37" i="48"/>
  <c r="I37" i="48"/>
  <c r="H37" i="48"/>
  <c r="G37" i="48"/>
  <c r="J36" i="48"/>
  <c r="H36" i="48"/>
  <c r="H35" i="48"/>
  <c r="H34" i="48"/>
  <c r="H33" i="48"/>
  <c r="J32" i="48"/>
  <c r="I32" i="48"/>
  <c r="H32" i="48"/>
  <c r="G32" i="48"/>
  <c r="H31" i="48"/>
  <c r="H29" i="48"/>
  <c r="J70" i="98" l="1"/>
  <c r="I70" i="98"/>
  <c r="H70" i="98"/>
  <c r="J69" i="98"/>
  <c r="I69" i="98"/>
  <c r="J68" i="98"/>
  <c r="I68" i="98"/>
  <c r="H68" i="98"/>
  <c r="J67" i="98"/>
  <c r="J66" i="98"/>
  <c r="J64" i="98"/>
  <c r="H64" i="98"/>
  <c r="J63" i="98"/>
  <c r="H63" i="98"/>
  <c r="J62" i="98"/>
  <c r="I62" i="98"/>
  <c r="H62" i="98"/>
  <c r="J61" i="98"/>
  <c r="I61" i="98"/>
  <c r="H61" i="98"/>
  <c r="J60" i="98"/>
  <c r="I60" i="98"/>
  <c r="H60" i="98"/>
  <c r="J59" i="98"/>
  <c r="I59" i="98"/>
  <c r="H59" i="98"/>
  <c r="J51" i="98"/>
  <c r="I51" i="98"/>
  <c r="H51" i="98"/>
  <c r="G51" i="98"/>
  <c r="J50" i="98"/>
  <c r="I50" i="98"/>
  <c r="H50" i="98"/>
  <c r="G50" i="98"/>
  <c r="J49" i="98"/>
  <c r="I49" i="98"/>
  <c r="H49" i="98"/>
  <c r="G49" i="98"/>
  <c r="J48" i="98"/>
  <c r="I48" i="98"/>
  <c r="H48" i="98"/>
  <c r="G48" i="98"/>
  <c r="J47" i="98"/>
  <c r="I47" i="98"/>
  <c r="H47" i="98"/>
  <c r="G47" i="98"/>
  <c r="J46" i="98"/>
  <c r="I46" i="98"/>
  <c r="H46" i="98"/>
  <c r="G46" i="98"/>
  <c r="J45" i="98"/>
  <c r="J44" i="98"/>
  <c r="J43" i="98"/>
  <c r="I43" i="98"/>
  <c r="H43" i="98"/>
  <c r="G43" i="98"/>
  <c r="J42" i="98"/>
  <c r="I42" i="98"/>
  <c r="H42" i="98"/>
  <c r="G42" i="98"/>
  <c r="J41" i="98"/>
  <c r="I41" i="98"/>
  <c r="H41" i="98"/>
  <c r="G41" i="98"/>
  <c r="J40" i="98"/>
  <c r="H40" i="98"/>
  <c r="J39" i="98"/>
  <c r="H39" i="98"/>
  <c r="J38" i="98"/>
  <c r="I38" i="98"/>
  <c r="H38" i="98"/>
  <c r="G38" i="98"/>
  <c r="J37" i="98"/>
  <c r="I37" i="98"/>
  <c r="H37" i="98"/>
  <c r="G37" i="98"/>
  <c r="H36" i="98"/>
  <c r="H35" i="98"/>
  <c r="H34" i="98"/>
  <c r="H33" i="98"/>
  <c r="J32" i="98"/>
  <c r="I32" i="98"/>
  <c r="H32" i="98"/>
  <c r="G32" i="98"/>
  <c r="H31" i="98"/>
  <c r="H29" i="98"/>
  <c r="J70" i="76" l="1"/>
  <c r="I70" i="76"/>
  <c r="J69" i="76"/>
  <c r="I69" i="76"/>
  <c r="H69" i="76"/>
  <c r="J68" i="76"/>
  <c r="I68" i="76"/>
  <c r="J67" i="76"/>
  <c r="I67" i="76"/>
  <c r="J66" i="76"/>
  <c r="J51" i="76"/>
  <c r="J50" i="76"/>
  <c r="I50" i="76"/>
  <c r="H50" i="76"/>
  <c r="G50" i="76"/>
  <c r="J49" i="76"/>
  <c r="I49" i="76"/>
  <c r="H49" i="76"/>
  <c r="G49" i="76"/>
  <c r="J48" i="76"/>
  <c r="I48" i="76"/>
  <c r="H48" i="76"/>
  <c r="G48" i="76"/>
  <c r="J47" i="76"/>
  <c r="I47" i="76"/>
  <c r="H47" i="76"/>
  <c r="G47" i="76"/>
  <c r="J46" i="76"/>
  <c r="I46" i="76"/>
  <c r="H46" i="76"/>
  <c r="G46" i="76"/>
  <c r="J45" i="76"/>
  <c r="J44" i="76"/>
  <c r="J43" i="76"/>
  <c r="I43" i="76"/>
  <c r="H43" i="76"/>
  <c r="G43" i="76"/>
  <c r="J42" i="76"/>
  <c r="I42" i="76"/>
  <c r="H42" i="76"/>
  <c r="G42" i="76"/>
  <c r="J41" i="76"/>
  <c r="I41" i="76"/>
  <c r="H41" i="76"/>
  <c r="G41" i="76"/>
  <c r="J40" i="76"/>
  <c r="I40" i="76"/>
  <c r="H40" i="76"/>
  <c r="G40" i="76"/>
  <c r="J39" i="76"/>
  <c r="I39" i="76"/>
  <c r="H39" i="76"/>
  <c r="G39" i="76"/>
  <c r="H38" i="76"/>
  <c r="H37" i="76"/>
  <c r="H36" i="76"/>
  <c r="H35" i="76"/>
  <c r="H34" i="76"/>
  <c r="H33" i="76"/>
  <c r="J32" i="76"/>
  <c r="H32" i="76"/>
  <c r="G32" i="76"/>
  <c r="H31" i="76"/>
  <c r="J30" i="76"/>
  <c r="I30" i="76"/>
  <c r="H29" i="76"/>
  <c r="F18" i="76"/>
  <c r="E18" i="76"/>
  <c r="F17" i="76"/>
  <c r="E17" i="76"/>
  <c r="I16" i="76"/>
  <c r="H16" i="76"/>
  <c r="G16" i="76"/>
  <c r="F16" i="76"/>
  <c r="E16" i="76"/>
  <c r="I15" i="76"/>
  <c r="H15" i="76"/>
  <c r="G15" i="76"/>
  <c r="F15" i="76"/>
  <c r="E15" i="76"/>
  <c r="I14" i="76"/>
  <c r="H14" i="76"/>
  <c r="G14" i="76"/>
  <c r="F14" i="76"/>
  <c r="E14" i="76"/>
  <c r="F13" i="76"/>
  <c r="E13" i="76"/>
  <c r="F12" i="76"/>
  <c r="E12" i="76"/>
  <c r="F11" i="76"/>
  <c r="E11" i="76"/>
  <c r="F10" i="76"/>
  <c r="E10" i="76"/>
  <c r="G9" i="76"/>
  <c r="F9" i="76"/>
  <c r="E9" i="76"/>
  <c r="F8" i="76"/>
  <c r="E8" i="76"/>
  <c r="F6" i="76"/>
  <c r="E6" i="76"/>
  <c r="J70" i="73" l="1"/>
  <c r="I70" i="73"/>
  <c r="J69" i="73"/>
  <c r="I69" i="73"/>
  <c r="J68" i="73"/>
  <c r="I68" i="73"/>
  <c r="H68" i="73"/>
  <c r="J67" i="73"/>
  <c r="I67" i="73"/>
  <c r="J66" i="73"/>
  <c r="H64" i="73"/>
  <c r="H63" i="73"/>
  <c r="J51" i="73"/>
  <c r="I51" i="73"/>
  <c r="H51" i="73"/>
  <c r="G51" i="73"/>
  <c r="J50" i="73"/>
  <c r="I50" i="73"/>
  <c r="H50" i="73"/>
  <c r="G50" i="73"/>
  <c r="J49" i="73"/>
  <c r="I49" i="73"/>
  <c r="H49" i="73"/>
  <c r="G49" i="73"/>
  <c r="J48" i="73"/>
  <c r="I48" i="73"/>
  <c r="H48" i="73"/>
  <c r="G48" i="73"/>
  <c r="J47" i="73"/>
  <c r="I47" i="73"/>
  <c r="H47" i="73"/>
  <c r="G47" i="73"/>
  <c r="J46" i="73"/>
  <c r="I46" i="73"/>
  <c r="H46" i="73"/>
  <c r="G46" i="73"/>
  <c r="J44" i="73"/>
  <c r="I44" i="73"/>
  <c r="J43" i="73"/>
  <c r="I43" i="73"/>
  <c r="H43" i="73"/>
  <c r="G43" i="73"/>
  <c r="H42" i="73"/>
  <c r="J41" i="73"/>
  <c r="I41" i="73"/>
  <c r="H41" i="73"/>
  <c r="G41" i="73"/>
  <c r="J40" i="73"/>
  <c r="I40" i="73"/>
  <c r="H40" i="73"/>
  <c r="G40" i="73"/>
  <c r="H39" i="73"/>
  <c r="J38" i="73"/>
  <c r="I38" i="73"/>
  <c r="H38" i="73"/>
  <c r="G38" i="73"/>
  <c r="H37" i="73"/>
  <c r="H36" i="73"/>
  <c r="H35" i="73"/>
  <c r="H34" i="73"/>
  <c r="H33" i="73"/>
  <c r="I32" i="73"/>
  <c r="I29" i="73" s="1"/>
  <c r="H32" i="73"/>
  <c r="H31" i="73"/>
  <c r="H29" i="73" s="1"/>
  <c r="J70" i="29" l="1"/>
  <c r="I70" i="29"/>
  <c r="H70" i="29"/>
  <c r="J69" i="29"/>
  <c r="I69" i="29"/>
  <c r="J68" i="29"/>
  <c r="I68" i="29"/>
  <c r="J67" i="29"/>
  <c r="I67" i="29"/>
  <c r="J66" i="29"/>
  <c r="I66" i="29"/>
  <c r="P66" i="43" l="1"/>
  <c r="H51" i="23" l="1"/>
  <c r="J50" i="23"/>
  <c r="I50" i="23"/>
  <c r="H50" i="23"/>
  <c r="G50" i="23"/>
  <c r="J49" i="23"/>
  <c r="I49" i="23"/>
  <c r="H49" i="23"/>
  <c r="G49" i="23"/>
  <c r="J48" i="23"/>
  <c r="I48" i="23"/>
  <c r="H48" i="23"/>
  <c r="G48" i="23"/>
  <c r="J47" i="23"/>
  <c r="I47" i="23"/>
  <c r="H47" i="23"/>
  <c r="G47" i="23"/>
  <c r="J46" i="23"/>
  <c r="I46" i="23"/>
  <c r="H46" i="23"/>
  <c r="G46" i="23"/>
  <c r="J44" i="23"/>
  <c r="J43" i="23"/>
  <c r="I43" i="23"/>
  <c r="H43" i="23"/>
  <c r="G43" i="23"/>
  <c r="H42" i="23"/>
  <c r="J40" i="23"/>
  <c r="H39" i="23"/>
  <c r="J38" i="23"/>
  <c r="I38" i="23"/>
  <c r="H38" i="23"/>
  <c r="G38" i="23"/>
  <c r="J37" i="23"/>
  <c r="I37" i="23"/>
  <c r="H37" i="23"/>
  <c r="G37" i="23"/>
  <c r="H36" i="23"/>
  <c r="H35" i="23"/>
  <c r="H33" i="23"/>
  <c r="J32" i="23"/>
  <c r="I32" i="23"/>
  <c r="H32" i="23"/>
  <c r="G32" i="23"/>
  <c r="H31" i="23"/>
  <c r="J70" i="39"/>
  <c r="I70" i="39"/>
  <c r="H70" i="39"/>
  <c r="J69" i="39"/>
  <c r="I69" i="39"/>
  <c r="H69" i="39"/>
  <c r="J68" i="39"/>
  <c r="I68" i="39"/>
  <c r="H68" i="39"/>
  <c r="J67" i="39"/>
  <c r="I67" i="39"/>
  <c r="J66" i="39"/>
  <c r="I66" i="39"/>
  <c r="J64" i="39"/>
  <c r="J63" i="39"/>
  <c r="J62" i="39"/>
  <c r="I62" i="39"/>
  <c r="J61" i="39"/>
  <c r="I61" i="39"/>
  <c r="H61" i="39"/>
  <c r="J60" i="39"/>
  <c r="I60" i="39"/>
  <c r="H60" i="39"/>
  <c r="J59" i="39"/>
  <c r="I59" i="39"/>
  <c r="H59" i="39"/>
  <c r="J49" i="39"/>
  <c r="I49" i="39"/>
  <c r="H49" i="39"/>
  <c r="G49" i="39"/>
  <c r="J48" i="39"/>
  <c r="I48" i="39"/>
  <c r="H48" i="39"/>
  <c r="G48" i="39"/>
  <c r="J47" i="39"/>
  <c r="I47" i="39"/>
  <c r="H47" i="39"/>
  <c r="G47" i="39"/>
  <c r="J46" i="39"/>
  <c r="I46" i="39"/>
  <c r="H46" i="39"/>
  <c r="G46" i="39"/>
  <c r="J44" i="39"/>
  <c r="J43" i="39"/>
  <c r="I43" i="39"/>
  <c r="H43" i="39"/>
  <c r="G43" i="39"/>
  <c r="J42" i="39"/>
  <c r="H42" i="39"/>
  <c r="J41" i="39"/>
  <c r="J40" i="39"/>
  <c r="H39" i="39"/>
  <c r="J38" i="39"/>
  <c r="I38" i="39"/>
  <c r="H38" i="39"/>
  <c r="G38" i="39"/>
  <c r="J37" i="39"/>
  <c r="I37" i="39"/>
  <c r="H37" i="39"/>
  <c r="G37" i="39"/>
  <c r="H36" i="39"/>
  <c r="H35" i="39"/>
  <c r="H34" i="39"/>
  <c r="H33" i="39"/>
  <c r="J32" i="39"/>
  <c r="I32" i="39"/>
  <c r="H32" i="39"/>
  <c r="G32" i="39"/>
  <c r="H31" i="39"/>
  <c r="H29" i="39"/>
  <c r="F23" i="39"/>
  <c r="E23" i="39"/>
  <c r="I20" i="39"/>
  <c r="F20" i="39"/>
  <c r="E20" i="39"/>
  <c r="J70" i="58" l="1"/>
  <c r="I70" i="58"/>
  <c r="H70" i="58"/>
  <c r="J69" i="58"/>
  <c r="I69" i="58"/>
  <c r="J68" i="58"/>
  <c r="I68" i="58"/>
  <c r="J67" i="58"/>
  <c r="I67" i="58"/>
  <c r="J66" i="58"/>
  <c r="I66" i="58"/>
  <c r="J64" i="58"/>
  <c r="I64" i="58"/>
  <c r="J63" i="58"/>
  <c r="I63" i="58"/>
  <c r="J62" i="58"/>
  <c r="I62" i="58"/>
  <c r="J61" i="58"/>
  <c r="I61" i="58"/>
  <c r="J60" i="58"/>
  <c r="I60" i="58"/>
  <c r="H60" i="58"/>
  <c r="J59" i="58"/>
  <c r="I59" i="58"/>
  <c r="J51" i="58"/>
  <c r="H51" i="58"/>
  <c r="J50" i="58"/>
  <c r="I50" i="58"/>
  <c r="H50" i="58"/>
  <c r="G50" i="58"/>
  <c r="J49" i="58"/>
  <c r="I49" i="58"/>
  <c r="H49" i="58"/>
  <c r="G49" i="58"/>
  <c r="J48" i="58"/>
  <c r="I48" i="58"/>
  <c r="H48" i="58"/>
  <c r="G48" i="58"/>
  <c r="J47" i="58"/>
  <c r="I47" i="58"/>
  <c r="H47" i="58"/>
  <c r="G47" i="58"/>
  <c r="J46" i="58"/>
  <c r="I46" i="58"/>
  <c r="H46" i="58"/>
  <c r="G46" i="58"/>
  <c r="J44" i="58"/>
  <c r="J43" i="58"/>
  <c r="J42" i="58"/>
  <c r="J41" i="58"/>
  <c r="J40" i="58"/>
  <c r="I40" i="58"/>
  <c r="H39" i="58"/>
  <c r="H38" i="58"/>
  <c r="H37" i="58"/>
  <c r="H36" i="58"/>
  <c r="H35" i="58"/>
  <c r="H34" i="58"/>
  <c r="H33" i="58"/>
  <c r="H32" i="58"/>
  <c r="I20" i="58"/>
  <c r="F20" i="58"/>
  <c r="E20" i="58"/>
  <c r="F23" i="49" l="1"/>
  <c r="E23" i="49"/>
  <c r="L22" i="98" l="1"/>
  <c r="K22" i="98"/>
  <c r="J22" i="98"/>
  <c r="I22" i="98"/>
  <c r="H22" i="98"/>
  <c r="G22" i="98"/>
  <c r="F22" i="98"/>
  <c r="E22" i="98"/>
  <c r="D22" i="98"/>
  <c r="L22" i="97"/>
  <c r="K22" i="97"/>
  <c r="J22" i="97"/>
  <c r="I22" i="97"/>
  <c r="H22" i="97"/>
  <c r="G22" i="97"/>
  <c r="F22" i="97"/>
  <c r="E22" i="97"/>
  <c r="D22" i="97"/>
  <c r="L22" i="96"/>
  <c r="K22" i="96"/>
  <c r="J22" i="96"/>
  <c r="I22" i="96"/>
  <c r="H22" i="96"/>
  <c r="G22" i="96"/>
  <c r="F22" i="96"/>
  <c r="E22" i="96"/>
  <c r="D22" i="96"/>
  <c r="L22" i="95"/>
  <c r="K22" i="95"/>
  <c r="J22" i="95"/>
  <c r="I22" i="95"/>
  <c r="H22" i="95"/>
  <c r="G22" i="95"/>
  <c r="F22" i="95"/>
  <c r="E22" i="95"/>
  <c r="D22" i="95"/>
  <c r="L22" i="94"/>
  <c r="K22" i="94"/>
  <c r="J22" i="94"/>
  <c r="I22" i="94"/>
  <c r="H22" i="94"/>
  <c r="G22" i="94"/>
  <c r="F22" i="94"/>
  <c r="E22" i="94"/>
  <c r="D22" i="94"/>
  <c r="L22" i="92"/>
  <c r="K22" i="92"/>
  <c r="J22" i="92"/>
  <c r="I22" i="92"/>
  <c r="G22" i="92"/>
  <c r="F22" i="92"/>
  <c r="E22" i="92"/>
  <c r="D22" i="92"/>
  <c r="L22" i="91"/>
  <c r="K22" i="91"/>
  <c r="J22" i="91"/>
  <c r="I22" i="91"/>
  <c r="H22" i="91"/>
  <c r="G22" i="91"/>
  <c r="F22" i="91"/>
  <c r="E22" i="91"/>
  <c r="D22" i="91"/>
  <c r="L22" i="90"/>
  <c r="K22" i="90"/>
  <c r="J22" i="90"/>
  <c r="I22" i="90"/>
  <c r="H22" i="90"/>
  <c r="G22" i="90"/>
  <c r="F22" i="90"/>
  <c r="E22" i="90"/>
  <c r="D22" i="90"/>
  <c r="L22" i="89"/>
  <c r="K22" i="89"/>
  <c r="J22" i="89"/>
  <c r="I22" i="89"/>
  <c r="H22" i="89"/>
  <c r="G22" i="89"/>
  <c r="F22" i="89"/>
  <c r="E22" i="89"/>
  <c r="D22" i="89"/>
  <c r="L22" i="88"/>
  <c r="K22" i="88"/>
  <c r="J22" i="88"/>
  <c r="I22" i="88"/>
  <c r="H22" i="88"/>
  <c r="G22" i="88"/>
  <c r="F22" i="88"/>
  <c r="D22" i="88"/>
  <c r="L22" i="86"/>
  <c r="K22" i="86"/>
  <c r="J22" i="86"/>
  <c r="I22" i="86"/>
  <c r="H22" i="86"/>
  <c r="G22" i="86"/>
  <c r="F22" i="86"/>
  <c r="E22" i="86"/>
  <c r="D22" i="86"/>
  <c r="L22" i="85"/>
  <c r="K22" i="85"/>
  <c r="J22" i="85"/>
  <c r="I22" i="85"/>
  <c r="H22" i="85"/>
  <c r="G22" i="85"/>
  <c r="F22" i="85"/>
  <c r="E22" i="85"/>
  <c r="D22" i="85"/>
  <c r="L22" i="84"/>
  <c r="K22" i="84"/>
  <c r="J22" i="84"/>
  <c r="I22" i="84"/>
  <c r="H22" i="84"/>
  <c r="G22" i="84"/>
  <c r="F22" i="84"/>
  <c r="E22" i="84"/>
  <c r="D22" i="84"/>
  <c r="L22" i="83"/>
  <c r="K22" i="83"/>
  <c r="J22" i="83"/>
  <c r="I22" i="83"/>
  <c r="H22" i="83"/>
  <c r="G22" i="83"/>
  <c r="F22" i="83"/>
  <c r="E22" i="83"/>
  <c r="D22" i="83"/>
  <c r="L22" i="82"/>
  <c r="K22" i="82"/>
  <c r="J22" i="82"/>
  <c r="I22" i="82"/>
  <c r="H22" i="82"/>
  <c r="G22" i="82"/>
  <c r="F22" i="82"/>
  <c r="E22" i="82"/>
  <c r="D22" i="82"/>
  <c r="L22" i="81"/>
  <c r="K22" i="81"/>
  <c r="J22" i="81"/>
  <c r="I22" i="81"/>
  <c r="H22" i="81"/>
  <c r="G22" i="81"/>
  <c r="F22" i="81"/>
  <c r="E22" i="81"/>
  <c r="D22" i="81"/>
  <c r="L22" i="80"/>
  <c r="K22" i="80"/>
  <c r="J22" i="80"/>
  <c r="I22" i="80"/>
  <c r="H22" i="80"/>
  <c r="G22" i="80"/>
  <c r="F22" i="80"/>
  <c r="E22" i="80"/>
  <c r="D22" i="80"/>
  <c r="L22" i="79"/>
  <c r="K22" i="79"/>
  <c r="J22" i="79"/>
  <c r="I22" i="79"/>
  <c r="H22" i="79"/>
  <c r="G22" i="79"/>
  <c r="F22" i="79"/>
  <c r="E22" i="79"/>
  <c r="D22" i="79"/>
  <c r="L22" i="78"/>
  <c r="K22" i="78"/>
  <c r="J22" i="78"/>
  <c r="I22" i="78"/>
  <c r="H22" i="78"/>
  <c r="G22" i="78"/>
  <c r="F22" i="78"/>
  <c r="E22" i="78"/>
  <c r="D22" i="78"/>
  <c r="L22" i="77"/>
  <c r="K22" i="77"/>
  <c r="J22" i="77"/>
  <c r="I22" i="77"/>
  <c r="H22" i="77"/>
  <c r="G22" i="77"/>
  <c r="F22" i="77"/>
  <c r="E22" i="77"/>
  <c r="D22" i="77"/>
  <c r="L22" i="76"/>
  <c r="K22" i="76"/>
  <c r="J22" i="76"/>
  <c r="I22" i="76"/>
  <c r="H22" i="76"/>
  <c r="G22" i="76"/>
  <c r="F22" i="76"/>
  <c r="E22" i="76"/>
  <c r="D22" i="76"/>
  <c r="L22" i="75"/>
  <c r="K22" i="75"/>
  <c r="J22" i="75"/>
  <c r="I22" i="75"/>
  <c r="H22" i="75"/>
  <c r="G22" i="75"/>
  <c r="F22" i="75"/>
  <c r="E22" i="75"/>
  <c r="D22" i="75"/>
  <c r="L22" i="73"/>
  <c r="K22" i="73"/>
  <c r="J22" i="73"/>
  <c r="I22" i="73"/>
  <c r="H22" i="73"/>
  <c r="G22" i="73"/>
  <c r="F22" i="73"/>
  <c r="E22" i="73"/>
  <c r="D22" i="73"/>
  <c r="L22" i="72"/>
  <c r="K22" i="72"/>
  <c r="J22" i="72"/>
  <c r="I22" i="72"/>
  <c r="H22" i="72"/>
  <c r="G22" i="72"/>
  <c r="F22" i="72"/>
  <c r="E22" i="72"/>
  <c r="D22" i="72"/>
  <c r="L22" i="71"/>
  <c r="K22" i="71"/>
  <c r="J22" i="71"/>
  <c r="I22" i="71"/>
  <c r="H22" i="71"/>
  <c r="G22" i="71"/>
  <c r="F22" i="71"/>
  <c r="E22" i="71"/>
  <c r="D22" i="71"/>
  <c r="L22" i="70"/>
  <c r="K22" i="70"/>
  <c r="J22" i="70"/>
  <c r="I22" i="70"/>
  <c r="H22" i="70"/>
  <c r="G22" i="70"/>
  <c r="F22" i="70"/>
  <c r="E22" i="70"/>
  <c r="D22" i="70"/>
  <c r="L22" i="69"/>
  <c r="K22" i="69"/>
  <c r="J22" i="69"/>
  <c r="I22" i="69"/>
  <c r="H22" i="69"/>
  <c r="G22" i="69"/>
  <c r="F22" i="69"/>
  <c r="E22" i="69"/>
  <c r="D22" i="69"/>
  <c r="L22" i="68"/>
  <c r="K22" i="68"/>
  <c r="J22" i="68"/>
  <c r="I22" i="68"/>
  <c r="H22" i="68"/>
  <c r="G22" i="68"/>
  <c r="F22" i="68"/>
  <c r="E22" i="68"/>
  <c r="D22" i="68"/>
  <c r="L22" i="67"/>
  <c r="K22" i="67"/>
  <c r="J22" i="67"/>
  <c r="I22" i="67"/>
  <c r="H22" i="67"/>
  <c r="G22" i="67"/>
  <c r="F22" i="67"/>
  <c r="E22" i="67"/>
  <c r="D22" i="67"/>
  <c r="L22" i="66"/>
  <c r="K22" i="66"/>
  <c r="J22" i="66"/>
  <c r="I22" i="66"/>
  <c r="H22" i="66"/>
  <c r="G22" i="66"/>
  <c r="F22" i="66"/>
  <c r="E22" i="66"/>
  <c r="D22" i="66"/>
  <c r="L22" i="65"/>
  <c r="K22" i="65"/>
  <c r="J22" i="65"/>
  <c r="I22" i="65"/>
  <c r="H22" i="65"/>
  <c r="G22" i="65"/>
  <c r="F22" i="65"/>
  <c r="E22" i="65"/>
  <c r="D22" i="65"/>
  <c r="L22" i="64"/>
  <c r="K22" i="64"/>
  <c r="J22" i="64"/>
  <c r="I22" i="64"/>
  <c r="H22" i="64"/>
  <c r="G22" i="64"/>
  <c r="F22" i="64"/>
  <c r="E22" i="64"/>
  <c r="D22" i="64"/>
  <c r="L22" i="62"/>
  <c r="K22" i="62"/>
  <c r="J22" i="62"/>
  <c r="I22" i="62"/>
  <c r="H22" i="62"/>
  <c r="G22" i="62"/>
  <c r="F22" i="62"/>
  <c r="E22" i="62"/>
  <c r="D22" i="62"/>
  <c r="L22" i="63"/>
  <c r="K22" i="63"/>
  <c r="J22" i="63"/>
  <c r="I22" i="63"/>
  <c r="H22" i="63"/>
  <c r="G22" i="63"/>
  <c r="F22" i="63"/>
  <c r="E22" i="63"/>
  <c r="D22" i="63"/>
  <c r="L22" i="61"/>
  <c r="K22" i="61"/>
  <c r="J22" i="61"/>
  <c r="I22" i="61"/>
  <c r="H22" i="61"/>
  <c r="G22" i="61"/>
  <c r="F22" i="61"/>
  <c r="E22" i="61"/>
  <c r="D22" i="61"/>
  <c r="L22" i="60"/>
  <c r="K22" i="60"/>
  <c r="J22" i="60"/>
  <c r="I22" i="60"/>
  <c r="H22" i="60"/>
  <c r="G22" i="60"/>
  <c r="F22" i="60"/>
  <c r="E22" i="60"/>
  <c r="D22" i="60"/>
  <c r="L22" i="59"/>
  <c r="K22" i="59"/>
  <c r="J22" i="59"/>
  <c r="I22" i="59"/>
  <c r="H22" i="59"/>
  <c r="G22" i="59"/>
  <c r="F22" i="59"/>
  <c r="E22" i="59"/>
  <c r="D22" i="59"/>
  <c r="L22" i="58"/>
  <c r="K22" i="58"/>
  <c r="J22" i="58"/>
  <c r="I22" i="58"/>
  <c r="H22" i="58"/>
  <c r="G22" i="58"/>
  <c r="F22" i="58"/>
  <c r="E22" i="58"/>
  <c r="D22" i="58"/>
  <c r="L22" i="57"/>
  <c r="K22" i="57"/>
  <c r="J22" i="57"/>
  <c r="I22" i="57"/>
  <c r="H22" i="57"/>
  <c r="G22" i="57"/>
  <c r="F22" i="57"/>
  <c r="E22" i="57"/>
  <c r="D22" i="57"/>
  <c r="L22" i="56"/>
  <c r="K22" i="56"/>
  <c r="J22" i="56"/>
  <c r="I22" i="56"/>
  <c r="H22" i="56"/>
  <c r="G22" i="56"/>
  <c r="F22" i="56"/>
  <c r="E22" i="56"/>
  <c r="D22" i="56"/>
  <c r="L22" i="55"/>
  <c r="K22" i="55"/>
  <c r="J22" i="55"/>
  <c r="I22" i="55"/>
  <c r="H22" i="55"/>
  <c r="G22" i="55"/>
  <c r="F22" i="55"/>
  <c r="E22" i="55"/>
  <c r="D22" i="55"/>
  <c r="L22" i="54"/>
  <c r="K22" i="54"/>
  <c r="J22" i="54"/>
  <c r="I22" i="54"/>
  <c r="H22" i="54"/>
  <c r="G22" i="54"/>
  <c r="F22" i="54"/>
  <c r="E22" i="54"/>
  <c r="D22" i="54"/>
  <c r="L22" i="53"/>
  <c r="K22" i="53"/>
  <c r="J22" i="53"/>
  <c r="I22" i="53"/>
  <c r="H22" i="53"/>
  <c r="G22" i="53"/>
  <c r="F22" i="53"/>
  <c r="E22" i="53"/>
  <c r="D22" i="53"/>
  <c r="L22" i="52"/>
  <c r="K22" i="52"/>
  <c r="J22" i="52"/>
  <c r="I22" i="52"/>
  <c r="H22" i="52"/>
  <c r="G22" i="52"/>
  <c r="F22" i="52"/>
  <c r="E22" i="52"/>
  <c r="D22" i="52"/>
  <c r="L22" i="51"/>
  <c r="K22" i="51"/>
  <c r="J22" i="51"/>
  <c r="I22" i="51"/>
  <c r="H22" i="51"/>
  <c r="G22" i="51"/>
  <c r="F22" i="51"/>
  <c r="E22" i="51"/>
  <c r="D22" i="51"/>
  <c r="L22" i="50"/>
  <c r="K22" i="50"/>
  <c r="J22" i="50"/>
  <c r="I22" i="50"/>
  <c r="H22" i="50"/>
  <c r="G22" i="50"/>
  <c r="F22" i="50"/>
  <c r="E22" i="50"/>
  <c r="D22" i="50"/>
  <c r="L22" i="49"/>
  <c r="K22" i="49"/>
  <c r="J22" i="49"/>
  <c r="I22" i="49"/>
  <c r="H22" i="49"/>
  <c r="G22" i="49"/>
  <c r="F22" i="49"/>
  <c r="E22" i="49"/>
  <c r="D22" i="49"/>
  <c r="L22" i="48"/>
  <c r="K22" i="48"/>
  <c r="J22" i="48"/>
  <c r="I22" i="48"/>
  <c r="H22" i="48"/>
  <c r="G22" i="48"/>
  <c r="F22" i="48"/>
  <c r="E22" i="48"/>
  <c r="D22" i="48"/>
  <c r="L22" i="47"/>
  <c r="K22" i="47"/>
  <c r="J22" i="47"/>
  <c r="I22" i="47"/>
  <c r="H22" i="47"/>
  <c r="G22" i="47"/>
  <c r="F22" i="47"/>
  <c r="E22" i="47"/>
  <c r="D22" i="47"/>
  <c r="L22" i="46"/>
  <c r="K22" i="46"/>
  <c r="J22" i="46"/>
  <c r="I22" i="46"/>
  <c r="H22" i="46"/>
  <c r="G22" i="46"/>
  <c r="F22" i="46"/>
  <c r="E22" i="46"/>
  <c r="D22" i="46"/>
  <c r="L22" i="45"/>
  <c r="K22" i="45"/>
  <c r="J22" i="45"/>
  <c r="I22" i="45"/>
  <c r="H22" i="45"/>
  <c r="G22" i="45"/>
  <c r="F22" i="45"/>
  <c r="E22" i="45"/>
  <c r="D22" i="45"/>
  <c r="L22" i="44"/>
  <c r="K22" i="44"/>
  <c r="J22" i="44"/>
  <c r="I22" i="44"/>
  <c r="H22" i="44"/>
  <c r="G22" i="44"/>
  <c r="F22" i="44"/>
  <c r="E22" i="44"/>
  <c r="D22" i="44"/>
  <c r="L22" i="43"/>
  <c r="K22" i="43"/>
  <c r="J22" i="43"/>
  <c r="I22" i="43"/>
  <c r="H22" i="43"/>
  <c r="G22" i="43"/>
  <c r="F22" i="43"/>
  <c r="E22" i="43"/>
  <c r="D22" i="43"/>
  <c r="L22" i="42"/>
  <c r="K22" i="42"/>
  <c r="J22" i="42"/>
  <c r="I22" i="42"/>
  <c r="H22" i="42"/>
  <c r="G22" i="42"/>
  <c r="F22" i="42"/>
  <c r="E22" i="42"/>
  <c r="D22" i="42"/>
  <c r="L22" i="41"/>
  <c r="K22" i="41"/>
  <c r="J22" i="41"/>
  <c r="I22" i="41"/>
  <c r="H22" i="41"/>
  <c r="G22" i="41"/>
  <c r="F22" i="41"/>
  <c r="E22" i="41"/>
  <c r="D22" i="41"/>
  <c r="L22" i="40"/>
  <c r="K22" i="40"/>
  <c r="J22" i="40"/>
  <c r="I22" i="40"/>
  <c r="H22" i="40"/>
  <c r="G22" i="40"/>
  <c r="F22" i="40"/>
  <c r="E22" i="40"/>
  <c r="D22" i="40"/>
  <c r="L22" i="39"/>
  <c r="K22" i="39"/>
  <c r="J22" i="39"/>
  <c r="I22" i="39"/>
  <c r="H22" i="39"/>
  <c r="G22" i="39"/>
  <c r="F22" i="39"/>
  <c r="E22" i="39"/>
  <c r="D22" i="39"/>
  <c r="L22" i="38"/>
  <c r="K22" i="38"/>
  <c r="J22" i="38"/>
  <c r="I22" i="38"/>
  <c r="H22" i="38"/>
  <c r="G22" i="38"/>
  <c r="F22" i="38"/>
  <c r="E22" i="38"/>
  <c r="D22" i="38"/>
  <c r="L22" i="37"/>
  <c r="K22" i="37"/>
  <c r="J22" i="37"/>
  <c r="I22" i="37"/>
  <c r="H22" i="37"/>
  <c r="G22" i="37"/>
  <c r="F22" i="37"/>
  <c r="E22" i="37"/>
  <c r="D22" i="37"/>
  <c r="L22" i="36"/>
  <c r="K22" i="36"/>
  <c r="J22" i="36"/>
  <c r="I22" i="36"/>
  <c r="H22" i="36"/>
  <c r="G22" i="36"/>
  <c r="F22" i="36"/>
  <c r="E22" i="36"/>
  <c r="D22" i="36"/>
  <c r="L22" i="35"/>
  <c r="K22" i="35"/>
  <c r="J22" i="35"/>
  <c r="I22" i="35"/>
  <c r="H22" i="35"/>
  <c r="G22" i="35"/>
  <c r="F22" i="35"/>
  <c r="E22" i="35"/>
  <c r="D22" i="35"/>
  <c r="L22" i="34"/>
  <c r="K22" i="34"/>
  <c r="J22" i="34"/>
  <c r="I22" i="34"/>
  <c r="H22" i="34"/>
  <c r="G22" i="34"/>
  <c r="F22" i="34"/>
  <c r="E22" i="34"/>
  <c r="D22" i="34"/>
  <c r="L22" i="33"/>
  <c r="K22" i="33"/>
  <c r="J22" i="33"/>
  <c r="I22" i="33"/>
  <c r="H22" i="33"/>
  <c r="G22" i="33"/>
  <c r="F22" i="33"/>
  <c r="E22" i="33"/>
  <c r="D22" i="33"/>
  <c r="L22" i="32"/>
  <c r="K22" i="32"/>
  <c r="J22" i="32"/>
  <c r="I22" i="32"/>
  <c r="H22" i="32"/>
  <c r="G22" i="32"/>
  <c r="F22" i="32"/>
  <c r="E22" i="32"/>
  <c r="D22" i="32"/>
  <c r="L22" i="31"/>
  <c r="K22" i="31"/>
  <c r="J22" i="31"/>
  <c r="I22" i="31"/>
  <c r="H22" i="31"/>
  <c r="G22" i="31"/>
  <c r="F22" i="31"/>
  <c r="E22" i="31"/>
  <c r="D22" i="31"/>
  <c r="L22" i="30"/>
  <c r="K22" i="30"/>
  <c r="J22" i="30"/>
  <c r="I22" i="30"/>
  <c r="H22" i="30"/>
  <c r="G22" i="30"/>
  <c r="F22" i="30"/>
  <c r="E22" i="30"/>
  <c r="D22" i="30"/>
  <c r="L22" i="29"/>
  <c r="K22" i="29"/>
  <c r="J22" i="29"/>
  <c r="I22" i="29"/>
  <c r="H22" i="29"/>
  <c r="G22" i="29"/>
  <c r="F22" i="29"/>
  <c r="E22" i="29"/>
  <c r="D22" i="29"/>
  <c r="L22" i="28"/>
  <c r="K22" i="28"/>
  <c r="J22" i="28"/>
  <c r="I22" i="28"/>
  <c r="H22" i="28"/>
  <c r="G22" i="28"/>
  <c r="F22" i="28"/>
  <c r="E22" i="28"/>
  <c r="D22" i="28"/>
  <c r="L22" i="27"/>
  <c r="K22" i="27"/>
  <c r="J22" i="27"/>
  <c r="I22" i="27"/>
  <c r="H22" i="27"/>
  <c r="G22" i="27"/>
  <c r="F22" i="27"/>
  <c r="E22" i="27"/>
  <c r="D22" i="27"/>
  <c r="L22" i="26"/>
  <c r="K22" i="26"/>
  <c r="J22" i="26"/>
  <c r="I22" i="26"/>
  <c r="H22" i="26"/>
  <c r="G22" i="26"/>
  <c r="F22" i="26"/>
  <c r="E22" i="26"/>
  <c r="D22" i="26"/>
  <c r="H58" i="26"/>
  <c r="I58" i="26"/>
  <c r="J58" i="26"/>
  <c r="G59" i="26"/>
  <c r="G60" i="26"/>
  <c r="G61" i="26"/>
  <c r="G62" i="26"/>
  <c r="G63" i="26"/>
  <c r="G64" i="26"/>
  <c r="H65" i="26"/>
  <c r="I65" i="26"/>
  <c r="J65" i="26"/>
  <c r="G66" i="26"/>
  <c r="G67" i="26"/>
  <c r="G68" i="26"/>
  <c r="G69" i="26"/>
  <c r="G70" i="26"/>
  <c r="T135" i="28"/>
  <c r="T135" i="32"/>
  <c r="L22" i="25"/>
  <c r="K22" i="25"/>
  <c r="J22" i="25"/>
  <c r="I22" i="25"/>
  <c r="H22" i="25"/>
  <c r="G22" i="25"/>
  <c r="F22" i="25"/>
  <c r="E22" i="25"/>
  <c r="D22" i="25"/>
  <c r="L22" i="24"/>
  <c r="K22" i="24"/>
  <c r="J22" i="24"/>
  <c r="I22" i="24"/>
  <c r="H22" i="24"/>
  <c r="G22" i="24"/>
  <c r="F22" i="24"/>
  <c r="E22" i="24"/>
  <c r="D22" i="24"/>
  <c r="L22" i="23"/>
  <c r="K22" i="23"/>
  <c r="J22" i="23"/>
  <c r="I22" i="23"/>
  <c r="H22" i="23"/>
  <c r="G22" i="23"/>
  <c r="F22" i="23"/>
  <c r="E22" i="23"/>
  <c r="D22" i="23"/>
  <c r="L22" i="22"/>
  <c r="K22" i="22"/>
  <c r="J22" i="22"/>
  <c r="I22" i="22"/>
  <c r="H22" i="22"/>
  <c r="G22" i="22"/>
  <c r="F22" i="22"/>
  <c r="E22" i="22"/>
  <c r="D22" i="22"/>
  <c r="L22" i="21"/>
  <c r="K22" i="21"/>
  <c r="J22" i="21"/>
  <c r="I22" i="21"/>
  <c r="H22" i="21"/>
  <c r="G22" i="21"/>
  <c r="F22" i="21"/>
  <c r="E22" i="21"/>
  <c r="D22" i="21"/>
  <c r="L22" i="20"/>
  <c r="K22" i="20"/>
  <c r="J22" i="20"/>
  <c r="I22" i="20"/>
  <c r="H22" i="20"/>
  <c r="G22" i="20"/>
  <c r="F22" i="20"/>
  <c r="E22" i="20"/>
  <c r="D22" i="20"/>
  <c r="L22" i="19"/>
  <c r="K22" i="19"/>
  <c r="J22" i="19"/>
  <c r="I22" i="19"/>
  <c r="H22" i="19"/>
  <c r="G22" i="19"/>
  <c r="F22" i="19"/>
  <c r="E22" i="19"/>
  <c r="D22" i="19"/>
  <c r="L22" i="18"/>
  <c r="K22" i="18"/>
  <c r="J22" i="18"/>
  <c r="I22" i="18"/>
  <c r="H22" i="18"/>
  <c r="G22" i="18"/>
  <c r="F22" i="18"/>
  <c r="E22" i="18"/>
  <c r="D22" i="18"/>
  <c r="L22" i="17"/>
  <c r="K22" i="17"/>
  <c r="J22" i="17"/>
  <c r="I22" i="17"/>
  <c r="H22" i="17"/>
  <c r="G22" i="17"/>
  <c r="F22" i="17"/>
  <c r="E22" i="17"/>
  <c r="D22" i="17"/>
  <c r="L22" i="16"/>
  <c r="K22" i="16"/>
  <c r="J22" i="16"/>
  <c r="I22" i="16"/>
  <c r="H22" i="16"/>
  <c r="G22" i="16"/>
  <c r="F22" i="16"/>
  <c r="E22" i="16"/>
  <c r="D22" i="16"/>
  <c r="L22" i="15"/>
  <c r="K22" i="15"/>
  <c r="J22" i="15"/>
  <c r="I22" i="15"/>
  <c r="H22" i="15"/>
  <c r="G22" i="15"/>
  <c r="F22" i="15"/>
  <c r="E22" i="15"/>
  <c r="D22" i="15"/>
  <c r="L22" i="14"/>
  <c r="I22" i="14"/>
  <c r="H22" i="14"/>
  <c r="L22" i="87"/>
  <c r="I22" i="87"/>
  <c r="F23" i="87"/>
  <c r="E23" i="87"/>
  <c r="I20" i="87"/>
  <c r="F20" i="87"/>
  <c r="F22" i="87" s="1"/>
  <c r="E20" i="87"/>
  <c r="E22" i="87" s="1"/>
  <c r="L62" i="97"/>
  <c r="L60" i="97"/>
  <c r="L59" i="96"/>
  <c r="L62" i="94"/>
  <c r="L64" i="92"/>
  <c r="L60" i="90"/>
  <c r="L59" i="89"/>
  <c r="L68" i="87"/>
  <c r="L61" i="86"/>
  <c r="L59" i="86"/>
  <c r="L69" i="84"/>
  <c r="L59" i="84"/>
  <c r="L68" i="82"/>
  <c r="L68" i="80"/>
  <c r="L61" i="80"/>
  <c r="L62" i="79"/>
  <c r="L60" i="79"/>
  <c r="L64" i="76"/>
  <c r="L61" i="76"/>
  <c r="L60" i="75"/>
  <c r="L60" i="72"/>
  <c r="L68" i="71"/>
  <c r="L68" i="70"/>
  <c r="L61" i="70"/>
  <c r="L69" i="67"/>
  <c r="L62" i="66"/>
  <c r="L60" i="66"/>
  <c r="L60" i="65"/>
  <c r="L60" i="63"/>
  <c r="L59" i="61"/>
  <c r="L69" i="59"/>
  <c r="L59" i="55"/>
  <c r="L68" i="54"/>
  <c r="L69" i="53"/>
  <c r="L62" i="52"/>
  <c r="L59" i="51"/>
  <c r="L64" i="50"/>
  <c r="L64" i="48"/>
  <c r="L61" i="48"/>
  <c r="L68" i="46"/>
  <c r="L62" i="46"/>
  <c r="L62" i="45"/>
  <c r="L60" i="45"/>
  <c r="L60" i="44"/>
  <c r="L69" i="42"/>
  <c r="L68" i="41"/>
  <c r="L62" i="41"/>
  <c r="L61" i="40"/>
  <c r="L69" i="37"/>
  <c r="L64" i="37"/>
  <c r="L62" i="35"/>
  <c r="L59" i="35"/>
  <c r="L60" i="23"/>
  <c r="L59" i="22"/>
  <c r="L68" i="20"/>
  <c r="L62" i="19"/>
  <c r="L61" i="19"/>
  <c r="L64" i="18"/>
  <c r="L61" i="18"/>
  <c r="L68" i="16"/>
  <c r="L68" i="74"/>
  <c r="L22" i="74"/>
  <c r="I22" i="74"/>
  <c r="I77" i="16"/>
  <c r="I76" i="16"/>
  <c r="G70" i="16"/>
  <c r="G69" i="16"/>
  <c r="L69" i="16" s="1"/>
  <c r="G68" i="16"/>
  <c r="G67" i="16"/>
  <c r="G66" i="16"/>
  <c r="J65" i="16"/>
  <c r="I65" i="16"/>
  <c r="H65" i="16"/>
  <c r="G64" i="16"/>
  <c r="L64" i="16" s="1"/>
  <c r="G63" i="16"/>
  <c r="G62" i="16"/>
  <c r="L62" i="16" s="1"/>
  <c r="G61" i="16"/>
  <c r="L61" i="16" s="1"/>
  <c r="G60" i="16"/>
  <c r="L60" i="16" s="1"/>
  <c r="G59" i="16"/>
  <c r="G58" i="16" s="1"/>
  <c r="J58" i="16"/>
  <c r="I58" i="16"/>
  <c r="H58" i="16"/>
  <c r="N29" i="16"/>
  <c r="M29" i="16"/>
  <c r="L29" i="16"/>
  <c r="K29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L17" i="16"/>
  <c r="K17" i="16"/>
  <c r="J17" i="16"/>
  <c r="J16" i="16"/>
  <c r="J15" i="16"/>
  <c r="J14" i="16"/>
  <c r="J13" i="16"/>
  <c r="J12" i="16"/>
  <c r="J11" i="16"/>
  <c r="J10" i="16"/>
  <c r="J9" i="16"/>
  <c r="J8" i="16"/>
  <c r="J7" i="16"/>
  <c r="J6" i="16"/>
  <c r="I77" i="17"/>
  <c r="I76" i="17"/>
  <c r="G69" i="17"/>
  <c r="L69" i="17" s="1"/>
  <c r="G68" i="17"/>
  <c r="L68" i="17" s="1"/>
  <c r="G67" i="17"/>
  <c r="J65" i="17"/>
  <c r="I65" i="17"/>
  <c r="H65" i="17"/>
  <c r="G64" i="17"/>
  <c r="L64" i="17" s="1"/>
  <c r="G63" i="17"/>
  <c r="G62" i="17"/>
  <c r="L62" i="17" s="1"/>
  <c r="G61" i="17"/>
  <c r="L61" i="17" s="1"/>
  <c r="G60" i="17"/>
  <c r="L60" i="17" s="1"/>
  <c r="G59" i="17"/>
  <c r="L59" i="17" s="1"/>
  <c r="J58" i="17"/>
  <c r="I58" i="17"/>
  <c r="H58" i="17"/>
  <c r="N29" i="17"/>
  <c r="M29" i="17"/>
  <c r="L29" i="17"/>
  <c r="K29" i="17"/>
  <c r="L19" i="17"/>
  <c r="K19" i="17"/>
  <c r="J19" i="17"/>
  <c r="I19" i="17"/>
  <c r="H19" i="17"/>
  <c r="G19" i="17"/>
  <c r="F19" i="17"/>
  <c r="E19" i="17"/>
  <c r="D19" i="17"/>
  <c r="L18" i="17"/>
  <c r="K18" i="17"/>
  <c r="J18" i="17"/>
  <c r="L17" i="17"/>
  <c r="K17" i="17"/>
  <c r="J17" i="17"/>
  <c r="J16" i="17"/>
  <c r="J15" i="17"/>
  <c r="J14" i="17"/>
  <c r="J13" i="17"/>
  <c r="J12" i="17"/>
  <c r="J11" i="17"/>
  <c r="J10" i="17"/>
  <c r="J9" i="17"/>
  <c r="J8" i="17"/>
  <c r="J7" i="17"/>
  <c r="J6" i="17"/>
  <c r="I77" i="18"/>
  <c r="I76" i="18"/>
  <c r="G70" i="18"/>
  <c r="G69" i="18"/>
  <c r="L69" i="18" s="1"/>
  <c r="G68" i="18"/>
  <c r="L68" i="18" s="1"/>
  <c r="G67" i="18"/>
  <c r="G66" i="18"/>
  <c r="J65" i="18"/>
  <c r="I65" i="18"/>
  <c r="H65" i="18"/>
  <c r="G64" i="18"/>
  <c r="G63" i="18"/>
  <c r="G62" i="18"/>
  <c r="L62" i="18" s="1"/>
  <c r="G61" i="18"/>
  <c r="G60" i="18"/>
  <c r="L60" i="18" s="1"/>
  <c r="G59" i="18"/>
  <c r="L59" i="18" s="1"/>
  <c r="J58" i="18"/>
  <c r="I58" i="18"/>
  <c r="H58" i="18"/>
  <c r="N29" i="18"/>
  <c r="M29" i="18"/>
  <c r="L29" i="18"/>
  <c r="K29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L17" i="18"/>
  <c r="K17" i="18"/>
  <c r="J17" i="18"/>
  <c r="J16" i="18"/>
  <c r="J15" i="18"/>
  <c r="J14" i="18"/>
  <c r="J13" i="18"/>
  <c r="J12" i="18"/>
  <c r="J11" i="18"/>
  <c r="J10" i="18"/>
  <c r="J9" i="18"/>
  <c r="J8" i="18"/>
  <c r="J7" i="18"/>
  <c r="J6" i="18"/>
  <c r="I77" i="19"/>
  <c r="I76" i="19"/>
  <c r="G70" i="19"/>
  <c r="G69" i="19"/>
  <c r="L69" i="19" s="1"/>
  <c r="G68" i="19"/>
  <c r="G65" i="19" s="1"/>
  <c r="G67" i="19"/>
  <c r="G66" i="19"/>
  <c r="J65" i="19"/>
  <c r="I65" i="19"/>
  <c r="H65" i="19"/>
  <c r="G64" i="19"/>
  <c r="L64" i="19" s="1"/>
  <c r="G63" i="19"/>
  <c r="G58" i="19" s="1"/>
  <c r="G62" i="19"/>
  <c r="G60" i="19"/>
  <c r="L60" i="19" s="1"/>
  <c r="G59" i="19"/>
  <c r="L59" i="19" s="1"/>
  <c r="J58" i="19"/>
  <c r="I58" i="19"/>
  <c r="H58" i="19"/>
  <c r="N29" i="19"/>
  <c r="M29" i="19"/>
  <c r="L29" i="19"/>
  <c r="K29" i="19"/>
  <c r="L19" i="19"/>
  <c r="K19" i="19"/>
  <c r="J19" i="19"/>
  <c r="I19" i="19"/>
  <c r="H19" i="19"/>
  <c r="G19" i="19"/>
  <c r="F19" i="19"/>
  <c r="E19" i="19"/>
  <c r="D19" i="19"/>
  <c r="L18" i="19"/>
  <c r="K18" i="19"/>
  <c r="J18" i="19"/>
  <c r="L17" i="19"/>
  <c r="K17" i="19"/>
  <c r="J17" i="19"/>
  <c r="J16" i="19"/>
  <c r="J15" i="19"/>
  <c r="J14" i="19"/>
  <c r="J13" i="19"/>
  <c r="J12" i="19"/>
  <c r="J11" i="19"/>
  <c r="J10" i="19"/>
  <c r="J9" i="19"/>
  <c r="J8" i="19"/>
  <c r="J7" i="19"/>
  <c r="J6" i="19"/>
  <c r="I77" i="20"/>
  <c r="I76" i="20"/>
  <c r="G70" i="20"/>
  <c r="G69" i="20"/>
  <c r="L69" i="20" s="1"/>
  <c r="G68" i="20"/>
  <c r="G67" i="20"/>
  <c r="G66" i="20"/>
  <c r="J65" i="20"/>
  <c r="I65" i="20"/>
  <c r="H65" i="20"/>
  <c r="G64" i="20"/>
  <c r="L64" i="20" s="1"/>
  <c r="G63" i="20"/>
  <c r="G62" i="20"/>
  <c r="L62" i="20" s="1"/>
  <c r="G61" i="20"/>
  <c r="L61" i="20" s="1"/>
  <c r="G60" i="20"/>
  <c r="L60" i="20" s="1"/>
  <c r="G59" i="20"/>
  <c r="L59" i="20" s="1"/>
  <c r="J58" i="20"/>
  <c r="I58" i="20"/>
  <c r="H58" i="20"/>
  <c r="N29" i="20"/>
  <c r="M29" i="20"/>
  <c r="L29" i="20"/>
  <c r="K29" i="20"/>
  <c r="L19" i="20"/>
  <c r="K19" i="20"/>
  <c r="J19" i="20"/>
  <c r="I19" i="20"/>
  <c r="H19" i="20"/>
  <c r="G19" i="20"/>
  <c r="F19" i="20"/>
  <c r="E19" i="20"/>
  <c r="D19" i="20"/>
  <c r="L18" i="20"/>
  <c r="K18" i="20"/>
  <c r="J18" i="20"/>
  <c r="L17" i="20"/>
  <c r="K17" i="20"/>
  <c r="J17" i="20"/>
  <c r="J16" i="20"/>
  <c r="J15" i="20"/>
  <c r="J14" i="20"/>
  <c r="J13" i="20"/>
  <c r="J12" i="20"/>
  <c r="J11" i="20"/>
  <c r="J10" i="20"/>
  <c r="J9" i="20"/>
  <c r="J8" i="20"/>
  <c r="J7" i="20"/>
  <c r="J6" i="20"/>
  <c r="G69" i="21"/>
  <c r="L69" i="21" s="1"/>
  <c r="G68" i="21"/>
  <c r="L68" i="21" s="1"/>
  <c r="G67" i="21"/>
  <c r="G66" i="21"/>
  <c r="G65" i="21" s="1"/>
  <c r="J65" i="21"/>
  <c r="I65" i="21"/>
  <c r="H65" i="21"/>
  <c r="L64" i="21"/>
  <c r="G62" i="21"/>
  <c r="L62" i="21" s="1"/>
  <c r="G61" i="21"/>
  <c r="L61" i="21" s="1"/>
  <c r="G60" i="21"/>
  <c r="L60" i="21" s="1"/>
  <c r="G59" i="21"/>
  <c r="L59" i="21" s="1"/>
  <c r="J58" i="21"/>
  <c r="I58" i="21"/>
  <c r="H58" i="21"/>
  <c r="N29" i="21"/>
  <c r="M29" i="21"/>
  <c r="L29" i="21"/>
  <c r="K29" i="21"/>
  <c r="L19" i="21"/>
  <c r="K19" i="21"/>
  <c r="J19" i="21"/>
  <c r="I19" i="21"/>
  <c r="H19" i="21"/>
  <c r="G19" i="21"/>
  <c r="F19" i="21"/>
  <c r="E19" i="21"/>
  <c r="D19" i="21"/>
  <c r="L18" i="21"/>
  <c r="K18" i="21"/>
  <c r="J18" i="21"/>
  <c r="L17" i="21"/>
  <c r="K17" i="21"/>
  <c r="J17" i="21"/>
  <c r="J16" i="21"/>
  <c r="J15" i="21"/>
  <c r="J14" i="21"/>
  <c r="J13" i="21"/>
  <c r="J12" i="21"/>
  <c r="J11" i="21"/>
  <c r="J10" i="21"/>
  <c r="J9" i="21"/>
  <c r="J8" i="21"/>
  <c r="J7" i="21"/>
  <c r="J6" i="21"/>
  <c r="I77" i="22"/>
  <c r="I76" i="22"/>
  <c r="G69" i="22"/>
  <c r="L69" i="22" s="1"/>
  <c r="G68" i="22"/>
  <c r="L68" i="22" s="1"/>
  <c r="G67" i="22"/>
  <c r="G66" i="22"/>
  <c r="J65" i="22"/>
  <c r="I65" i="22"/>
  <c r="H65" i="22"/>
  <c r="G64" i="22"/>
  <c r="G63" i="22"/>
  <c r="G62" i="22"/>
  <c r="L62" i="22" s="1"/>
  <c r="G61" i="22"/>
  <c r="L61" i="22" s="1"/>
  <c r="G60" i="22"/>
  <c r="L60" i="22" s="1"/>
  <c r="G59" i="22"/>
  <c r="J58" i="22"/>
  <c r="I58" i="22"/>
  <c r="H58" i="22"/>
  <c r="N29" i="22"/>
  <c r="M29" i="22"/>
  <c r="L29" i="22"/>
  <c r="K29" i="22"/>
  <c r="L19" i="22"/>
  <c r="K19" i="22"/>
  <c r="J19" i="22"/>
  <c r="I19" i="22"/>
  <c r="H19" i="22"/>
  <c r="G19" i="22"/>
  <c r="F19" i="22"/>
  <c r="E19" i="22"/>
  <c r="D19" i="22"/>
  <c r="L18" i="22"/>
  <c r="K18" i="22"/>
  <c r="J18" i="22"/>
  <c r="L17" i="22"/>
  <c r="K17" i="22"/>
  <c r="J17" i="22"/>
  <c r="J16" i="22"/>
  <c r="J15" i="22"/>
  <c r="J14" i="22"/>
  <c r="J13" i="22"/>
  <c r="J12" i="22"/>
  <c r="J11" i="22"/>
  <c r="J10" i="22"/>
  <c r="J9" i="22"/>
  <c r="J8" i="22"/>
  <c r="J7" i="22"/>
  <c r="J6" i="22"/>
  <c r="I77" i="23"/>
  <c r="I76" i="23"/>
  <c r="G69" i="23"/>
  <c r="L69" i="23" s="1"/>
  <c r="G68" i="23"/>
  <c r="L68" i="23" s="1"/>
  <c r="G67" i="23"/>
  <c r="G66" i="23"/>
  <c r="J65" i="23"/>
  <c r="I65" i="23"/>
  <c r="H65" i="23"/>
  <c r="G64" i="23"/>
  <c r="L64" i="23" s="1"/>
  <c r="G63" i="23"/>
  <c r="G62" i="23"/>
  <c r="L62" i="23" s="1"/>
  <c r="G61" i="23"/>
  <c r="L61" i="23" s="1"/>
  <c r="G60" i="23"/>
  <c r="G59" i="23"/>
  <c r="L59" i="23" s="1"/>
  <c r="J58" i="23"/>
  <c r="I58" i="23"/>
  <c r="H58" i="23"/>
  <c r="N29" i="23"/>
  <c r="M29" i="23"/>
  <c r="L29" i="23"/>
  <c r="K29" i="23"/>
  <c r="L19" i="23"/>
  <c r="K19" i="23"/>
  <c r="J19" i="23"/>
  <c r="I19" i="23"/>
  <c r="H19" i="23"/>
  <c r="G19" i="23"/>
  <c r="F19" i="23"/>
  <c r="E19" i="23"/>
  <c r="D19" i="23"/>
  <c r="L18" i="23"/>
  <c r="K18" i="23"/>
  <c r="J18" i="23"/>
  <c r="L17" i="23"/>
  <c r="K17" i="23"/>
  <c r="J17" i="23"/>
  <c r="J16" i="23"/>
  <c r="J15" i="23"/>
  <c r="J14" i="23"/>
  <c r="J13" i="23"/>
  <c r="J12" i="23"/>
  <c r="J11" i="23"/>
  <c r="J10" i="23"/>
  <c r="J9" i="23"/>
  <c r="J8" i="23"/>
  <c r="J7" i="23"/>
  <c r="J6" i="23"/>
  <c r="G70" i="24"/>
  <c r="G69" i="24"/>
  <c r="L69" i="24" s="1"/>
  <c r="G68" i="24"/>
  <c r="L68" i="24" s="1"/>
  <c r="G67" i="24"/>
  <c r="G66" i="24"/>
  <c r="J65" i="24"/>
  <c r="I65" i="24"/>
  <c r="H65" i="24"/>
  <c r="G64" i="24"/>
  <c r="L64" i="24" s="1"/>
  <c r="G63" i="24"/>
  <c r="G62" i="24"/>
  <c r="L62" i="24" s="1"/>
  <c r="G61" i="24"/>
  <c r="L61" i="24" s="1"/>
  <c r="G60" i="24"/>
  <c r="L60" i="24" s="1"/>
  <c r="G59" i="24"/>
  <c r="L59" i="24" s="1"/>
  <c r="J58" i="24"/>
  <c r="I58" i="24"/>
  <c r="H58" i="24"/>
  <c r="N29" i="24"/>
  <c r="M29" i="24"/>
  <c r="L29" i="24"/>
  <c r="K29" i="24"/>
  <c r="L19" i="24"/>
  <c r="K19" i="24"/>
  <c r="J19" i="24"/>
  <c r="I19" i="24"/>
  <c r="H19" i="24"/>
  <c r="G19" i="24"/>
  <c r="F19" i="24"/>
  <c r="E19" i="24"/>
  <c r="D19" i="24"/>
  <c r="L18" i="24"/>
  <c r="K18" i="24"/>
  <c r="J18" i="24"/>
  <c r="L17" i="24"/>
  <c r="K17" i="24"/>
  <c r="J17" i="24"/>
  <c r="J16" i="24"/>
  <c r="J15" i="24"/>
  <c r="J14" i="24"/>
  <c r="J13" i="24"/>
  <c r="J12" i="24"/>
  <c r="J11" i="24"/>
  <c r="J10" i="24"/>
  <c r="J9" i="24"/>
  <c r="J8" i="24"/>
  <c r="J7" i="24"/>
  <c r="J6" i="24"/>
  <c r="G70" i="25"/>
  <c r="G69" i="25"/>
  <c r="L69" i="25" s="1"/>
  <c r="G68" i="25"/>
  <c r="L68" i="25" s="1"/>
  <c r="G67" i="25"/>
  <c r="G66" i="25"/>
  <c r="J65" i="25"/>
  <c r="I65" i="25"/>
  <c r="H65" i="25"/>
  <c r="G64" i="25"/>
  <c r="L64" i="25" s="1"/>
  <c r="G63" i="25"/>
  <c r="G62" i="25"/>
  <c r="L62" i="25" s="1"/>
  <c r="G61" i="25"/>
  <c r="G60" i="25"/>
  <c r="L60" i="25" s="1"/>
  <c r="G59" i="25"/>
  <c r="L59" i="25" s="1"/>
  <c r="J58" i="25"/>
  <c r="I58" i="25"/>
  <c r="H58" i="25"/>
  <c r="N29" i="25"/>
  <c r="M29" i="25"/>
  <c r="L29" i="25"/>
  <c r="K29" i="25"/>
  <c r="L19" i="25"/>
  <c r="K19" i="25"/>
  <c r="J19" i="25"/>
  <c r="I19" i="25"/>
  <c r="H19" i="25"/>
  <c r="G19" i="25"/>
  <c r="F19" i="25"/>
  <c r="E19" i="25"/>
  <c r="D19" i="25"/>
  <c r="L18" i="25"/>
  <c r="K18" i="25"/>
  <c r="J18" i="25"/>
  <c r="L17" i="25"/>
  <c r="K17" i="25"/>
  <c r="J17" i="25"/>
  <c r="J16" i="25"/>
  <c r="J15" i="25"/>
  <c r="J14" i="25"/>
  <c r="J13" i="25"/>
  <c r="J12" i="25"/>
  <c r="J11" i="25"/>
  <c r="J10" i="25"/>
  <c r="J9" i="25"/>
  <c r="J8" i="25"/>
  <c r="J7" i="25"/>
  <c r="J6" i="25"/>
  <c r="N29" i="26"/>
  <c r="M29" i="26"/>
  <c r="L29" i="26"/>
  <c r="K29" i="26"/>
  <c r="L19" i="26"/>
  <c r="K19" i="26"/>
  <c r="J19" i="26"/>
  <c r="I19" i="26"/>
  <c r="H19" i="26"/>
  <c r="G19" i="26"/>
  <c r="F19" i="26"/>
  <c r="E19" i="26"/>
  <c r="D19" i="26"/>
  <c r="L18" i="26"/>
  <c r="K18" i="26"/>
  <c r="J18" i="26"/>
  <c r="L17" i="26"/>
  <c r="K17" i="26"/>
  <c r="J17" i="26"/>
  <c r="J16" i="26"/>
  <c r="J15" i="26"/>
  <c r="J14" i="26"/>
  <c r="J13" i="26"/>
  <c r="J12" i="26"/>
  <c r="J11" i="26"/>
  <c r="J10" i="26"/>
  <c r="J9" i="26"/>
  <c r="J8" i="26"/>
  <c r="J7" i="26"/>
  <c r="J6" i="26"/>
  <c r="I77" i="27"/>
  <c r="I76" i="27"/>
  <c r="G70" i="27"/>
  <c r="G69" i="27"/>
  <c r="G68" i="27"/>
  <c r="G67" i="27"/>
  <c r="G66" i="27"/>
  <c r="J65" i="27"/>
  <c r="I65" i="27"/>
  <c r="H65" i="27"/>
  <c r="G64" i="27"/>
  <c r="G63" i="27"/>
  <c r="G62" i="27"/>
  <c r="G61" i="27"/>
  <c r="G60" i="27"/>
  <c r="G59" i="27"/>
  <c r="G58" i="27" s="1"/>
  <c r="J58" i="27"/>
  <c r="I58" i="27"/>
  <c r="H58" i="27"/>
  <c r="N29" i="27"/>
  <c r="M29" i="27"/>
  <c r="L29" i="27"/>
  <c r="K29" i="27"/>
  <c r="L19" i="27"/>
  <c r="K19" i="27"/>
  <c r="J19" i="27"/>
  <c r="I19" i="27"/>
  <c r="H19" i="27"/>
  <c r="G19" i="27"/>
  <c r="F19" i="27"/>
  <c r="E19" i="27"/>
  <c r="D19" i="27"/>
  <c r="L18" i="27"/>
  <c r="K18" i="27"/>
  <c r="J18" i="27"/>
  <c r="L17" i="27"/>
  <c r="K17" i="27"/>
  <c r="J17" i="27"/>
  <c r="J16" i="27"/>
  <c r="J15" i="27"/>
  <c r="J14" i="27"/>
  <c r="J13" i="27"/>
  <c r="J12" i="27"/>
  <c r="J11" i="27"/>
  <c r="J10" i="27"/>
  <c r="J9" i="27"/>
  <c r="J8" i="27"/>
  <c r="J7" i="27"/>
  <c r="J6" i="27"/>
  <c r="I77" i="28"/>
  <c r="I76" i="28"/>
  <c r="G70" i="28"/>
  <c r="G69" i="28"/>
  <c r="G68" i="28"/>
  <c r="G67" i="28"/>
  <c r="G66" i="28"/>
  <c r="J65" i="28"/>
  <c r="I65" i="28"/>
  <c r="H65" i="28"/>
  <c r="G64" i="28"/>
  <c r="G63" i="28"/>
  <c r="G62" i="28"/>
  <c r="G61" i="28"/>
  <c r="G60" i="28"/>
  <c r="G59" i="28"/>
  <c r="J58" i="28"/>
  <c r="I58" i="28"/>
  <c r="H58" i="28"/>
  <c r="N29" i="28"/>
  <c r="M29" i="28"/>
  <c r="L29" i="28"/>
  <c r="K29" i="28"/>
  <c r="L19" i="28"/>
  <c r="K19" i="28"/>
  <c r="J19" i="28"/>
  <c r="I19" i="28"/>
  <c r="H19" i="28"/>
  <c r="G19" i="28"/>
  <c r="F19" i="28"/>
  <c r="E19" i="28"/>
  <c r="D19" i="28"/>
  <c r="L18" i="28"/>
  <c r="K18" i="28"/>
  <c r="J18" i="28"/>
  <c r="L17" i="28"/>
  <c r="K17" i="28"/>
  <c r="J17" i="28"/>
  <c r="J16" i="28"/>
  <c r="J15" i="28"/>
  <c r="J14" i="28"/>
  <c r="J13" i="28"/>
  <c r="J12" i="28"/>
  <c r="J11" i="28"/>
  <c r="J10" i="28"/>
  <c r="J9" i="28"/>
  <c r="J8" i="28"/>
  <c r="J7" i="28"/>
  <c r="J6" i="28"/>
  <c r="I77" i="29"/>
  <c r="I76" i="29"/>
  <c r="G70" i="29"/>
  <c r="G67" i="29"/>
  <c r="G66" i="29"/>
  <c r="J65" i="29"/>
  <c r="I65" i="29"/>
  <c r="H65" i="29"/>
  <c r="G64" i="29"/>
  <c r="G63" i="29"/>
  <c r="G62" i="29"/>
  <c r="G61" i="29"/>
  <c r="G60" i="29"/>
  <c r="G59" i="29"/>
  <c r="J58" i="29"/>
  <c r="I58" i="29"/>
  <c r="H58" i="29"/>
  <c r="N29" i="29"/>
  <c r="M29" i="29"/>
  <c r="L29" i="29"/>
  <c r="K29" i="29"/>
  <c r="L19" i="29"/>
  <c r="K19" i="29"/>
  <c r="J19" i="29"/>
  <c r="I19" i="29"/>
  <c r="H19" i="29"/>
  <c r="G19" i="29"/>
  <c r="F19" i="29"/>
  <c r="E19" i="29"/>
  <c r="D19" i="29"/>
  <c r="L18" i="29"/>
  <c r="K18" i="29"/>
  <c r="J18" i="29"/>
  <c r="L17" i="29"/>
  <c r="K17" i="29"/>
  <c r="J17" i="29"/>
  <c r="J16" i="29"/>
  <c r="J15" i="29"/>
  <c r="J14" i="29"/>
  <c r="J13" i="29"/>
  <c r="J12" i="29"/>
  <c r="J11" i="29"/>
  <c r="J10" i="29"/>
  <c r="J9" i="29"/>
  <c r="J8" i="29"/>
  <c r="J7" i="29"/>
  <c r="J6" i="29"/>
  <c r="I77" i="30"/>
  <c r="I76" i="30"/>
  <c r="G70" i="30"/>
  <c r="G69" i="30"/>
  <c r="G68" i="30"/>
  <c r="G67" i="30"/>
  <c r="G65" i="30" s="1"/>
  <c r="G66" i="30"/>
  <c r="J65" i="30"/>
  <c r="I65" i="30"/>
  <c r="H65" i="30"/>
  <c r="G64" i="30"/>
  <c r="G63" i="30"/>
  <c r="G62" i="30"/>
  <c r="G61" i="30"/>
  <c r="G60" i="30"/>
  <c r="G59" i="30"/>
  <c r="J58" i="30"/>
  <c r="I58" i="30"/>
  <c r="H58" i="30"/>
  <c r="N29" i="30"/>
  <c r="M29" i="30"/>
  <c r="L29" i="30"/>
  <c r="K29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L17" i="30"/>
  <c r="K17" i="30"/>
  <c r="J17" i="30"/>
  <c r="J16" i="30"/>
  <c r="J15" i="30"/>
  <c r="J14" i="30"/>
  <c r="J13" i="30"/>
  <c r="J12" i="30"/>
  <c r="J11" i="30"/>
  <c r="J10" i="30"/>
  <c r="J9" i="30"/>
  <c r="J8" i="30"/>
  <c r="J7" i="30"/>
  <c r="J6" i="30"/>
  <c r="I77" i="31"/>
  <c r="I76" i="31"/>
  <c r="G70" i="31"/>
  <c r="G69" i="31"/>
  <c r="G68" i="31"/>
  <c r="G67" i="31"/>
  <c r="G66" i="31"/>
  <c r="J65" i="31"/>
  <c r="I65" i="31"/>
  <c r="H65" i="31"/>
  <c r="G64" i="31"/>
  <c r="G63" i="31"/>
  <c r="G62" i="31"/>
  <c r="G61" i="31"/>
  <c r="G60" i="31"/>
  <c r="G59" i="31"/>
  <c r="J58" i="31"/>
  <c r="I58" i="31"/>
  <c r="H58" i="31"/>
  <c r="G58" i="31"/>
  <c r="N29" i="31"/>
  <c r="M29" i="31"/>
  <c r="L29" i="31"/>
  <c r="K29" i="31"/>
  <c r="L19" i="31"/>
  <c r="K19" i="31"/>
  <c r="J19" i="31"/>
  <c r="I19" i="31"/>
  <c r="H19" i="31"/>
  <c r="G19" i="31"/>
  <c r="F19" i="31"/>
  <c r="E19" i="31"/>
  <c r="D19" i="31"/>
  <c r="L18" i="31"/>
  <c r="K18" i="31"/>
  <c r="J18" i="31"/>
  <c r="L17" i="31"/>
  <c r="K17" i="31"/>
  <c r="J17" i="31"/>
  <c r="J16" i="31"/>
  <c r="J15" i="31"/>
  <c r="J14" i="31"/>
  <c r="J13" i="31"/>
  <c r="J12" i="31"/>
  <c r="J11" i="31"/>
  <c r="J10" i="31"/>
  <c r="J9" i="31"/>
  <c r="J8" i="31"/>
  <c r="J7" i="31"/>
  <c r="J6" i="31"/>
  <c r="I77" i="32"/>
  <c r="I76" i="32"/>
  <c r="G70" i="32"/>
  <c r="G69" i="32"/>
  <c r="G68" i="32"/>
  <c r="G67" i="32"/>
  <c r="G66" i="32"/>
  <c r="J65" i="32"/>
  <c r="I65" i="32"/>
  <c r="H65" i="32"/>
  <c r="G64" i="32"/>
  <c r="G63" i="32"/>
  <c r="G62" i="32"/>
  <c r="G61" i="32"/>
  <c r="G60" i="32"/>
  <c r="G59" i="32"/>
  <c r="J58" i="32"/>
  <c r="I58" i="32"/>
  <c r="H58" i="32"/>
  <c r="N29" i="32"/>
  <c r="M29" i="32"/>
  <c r="L29" i="32"/>
  <c r="K29" i="32"/>
  <c r="L19" i="32"/>
  <c r="K19" i="32"/>
  <c r="J19" i="32"/>
  <c r="I19" i="32"/>
  <c r="H19" i="32"/>
  <c r="G19" i="32"/>
  <c r="F19" i="32"/>
  <c r="E19" i="32"/>
  <c r="D19" i="32"/>
  <c r="L18" i="32"/>
  <c r="K18" i="32"/>
  <c r="J18" i="32"/>
  <c r="L17" i="32"/>
  <c r="K17" i="32"/>
  <c r="J17" i="32"/>
  <c r="J16" i="32"/>
  <c r="J15" i="32"/>
  <c r="J14" i="32"/>
  <c r="J13" i="32"/>
  <c r="J12" i="32"/>
  <c r="J11" i="32"/>
  <c r="J10" i="32"/>
  <c r="J9" i="32"/>
  <c r="J8" i="32"/>
  <c r="J7" i="32"/>
  <c r="J6" i="32"/>
  <c r="I77" i="33"/>
  <c r="I76" i="33"/>
  <c r="G70" i="33"/>
  <c r="G69" i="33"/>
  <c r="G68" i="33"/>
  <c r="G67" i="33"/>
  <c r="G66" i="33"/>
  <c r="G65" i="33" s="1"/>
  <c r="J65" i="33"/>
  <c r="I65" i="33"/>
  <c r="H65" i="33"/>
  <c r="G64" i="33"/>
  <c r="G63" i="33"/>
  <c r="G62" i="33"/>
  <c r="G61" i="33"/>
  <c r="G60" i="33"/>
  <c r="G59" i="33"/>
  <c r="J58" i="33"/>
  <c r="I58" i="33"/>
  <c r="H58" i="33"/>
  <c r="N29" i="33"/>
  <c r="M29" i="33"/>
  <c r="L29" i="33"/>
  <c r="K29" i="33"/>
  <c r="L19" i="33"/>
  <c r="K19" i="33"/>
  <c r="J19" i="33"/>
  <c r="I19" i="33"/>
  <c r="H19" i="33"/>
  <c r="G19" i="33"/>
  <c r="F19" i="33"/>
  <c r="E19" i="33"/>
  <c r="D19" i="33"/>
  <c r="L18" i="33"/>
  <c r="K18" i="33"/>
  <c r="J18" i="33"/>
  <c r="L17" i="33"/>
  <c r="K17" i="33"/>
  <c r="J17" i="33"/>
  <c r="J16" i="33"/>
  <c r="J15" i="33"/>
  <c r="J14" i="33"/>
  <c r="J13" i="33"/>
  <c r="J12" i="33"/>
  <c r="J11" i="33"/>
  <c r="J10" i="33"/>
  <c r="J9" i="33"/>
  <c r="J8" i="33"/>
  <c r="J7" i="33"/>
  <c r="J6" i="33"/>
  <c r="I77" i="34"/>
  <c r="I76" i="34"/>
  <c r="G70" i="34"/>
  <c r="G69" i="34"/>
  <c r="G68" i="34"/>
  <c r="G67" i="34"/>
  <c r="G66" i="34"/>
  <c r="G65" i="34" s="1"/>
  <c r="J65" i="34"/>
  <c r="I65" i="34"/>
  <c r="H65" i="34"/>
  <c r="G64" i="34"/>
  <c r="G63" i="34"/>
  <c r="G62" i="34"/>
  <c r="G61" i="34"/>
  <c r="G58" i="34" s="1"/>
  <c r="G60" i="34"/>
  <c r="G59" i="34"/>
  <c r="J58" i="34"/>
  <c r="I58" i="34"/>
  <c r="H58" i="34"/>
  <c r="N29" i="34"/>
  <c r="M29" i="34"/>
  <c r="L29" i="34"/>
  <c r="K29" i="34"/>
  <c r="L19" i="34"/>
  <c r="K19" i="34"/>
  <c r="J19" i="34"/>
  <c r="I19" i="34"/>
  <c r="H19" i="34"/>
  <c r="G19" i="34"/>
  <c r="F19" i="34"/>
  <c r="E19" i="34"/>
  <c r="D19" i="34"/>
  <c r="L18" i="34"/>
  <c r="K18" i="34"/>
  <c r="J18" i="34"/>
  <c r="L17" i="34"/>
  <c r="K17" i="34"/>
  <c r="J17" i="34"/>
  <c r="J16" i="34"/>
  <c r="J15" i="34"/>
  <c r="J14" i="34"/>
  <c r="J13" i="34"/>
  <c r="J12" i="34"/>
  <c r="J11" i="34"/>
  <c r="J10" i="34"/>
  <c r="J9" i="34"/>
  <c r="J8" i="34"/>
  <c r="J7" i="34"/>
  <c r="J6" i="34"/>
  <c r="G70" i="35"/>
  <c r="G69" i="35"/>
  <c r="L69" i="35" s="1"/>
  <c r="G68" i="35"/>
  <c r="L68" i="35" s="1"/>
  <c r="G67" i="35"/>
  <c r="G66" i="35"/>
  <c r="J65" i="35"/>
  <c r="I65" i="35"/>
  <c r="H65" i="35"/>
  <c r="G64" i="35"/>
  <c r="L64" i="35" s="1"/>
  <c r="G63" i="35"/>
  <c r="G62" i="35"/>
  <c r="G61" i="35"/>
  <c r="L61" i="35" s="1"/>
  <c r="G60" i="35"/>
  <c r="L60" i="35" s="1"/>
  <c r="G59" i="35"/>
  <c r="J58" i="35"/>
  <c r="I58" i="35"/>
  <c r="H58" i="35"/>
  <c r="N29" i="35"/>
  <c r="M29" i="35"/>
  <c r="L29" i="35"/>
  <c r="K29" i="35"/>
  <c r="L19" i="35"/>
  <c r="K19" i="35"/>
  <c r="J19" i="35"/>
  <c r="I19" i="35"/>
  <c r="H19" i="35"/>
  <c r="G19" i="35"/>
  <c r="F19" i="35"/>
  <c r="E19" i="35"/>
  <c r="D19" i="35"/>
  <c r="L18" i="35"/>
  <c r="K18" i="35"/>
  <c r="J18" i="35"/>
  <c r="L17" i="35"/>
  <c r="K17" i="35"/>
  <c r="J17" i="35"/>
  <c r="J16" i="35"/>
  <c r="J15" i="35"/>
  <c r="J14" i="35"/>
  <c r="J13" i="35"/>
  <c r="J12" i="35"/>
  <c r="J11" i="35"/>
  <c r="J10" i="35"/>
  <c r="J9" i="35"/>
  <c r="J8" i="35"/>
  <c r="J7" i="35"/>
  <c r="J6" i="35"/>
  <c r="I77" i="36"/>
  <c r="I76" i="36"/>
  <c r="G70" i="36"/>
  <c r="G69" i="36"/>
  <c r="L69" i="36" s="1"/>
  <c r="G68" i="36"/>
  <c r="L68" i="36" s="1"/>
  <c r="G67" i="36"/>
  <c r="G66" i="36"/>
  <c r="J65" i="36"/>
  <c r="I65" i="36"/>
  <c r="H65" i="36"/>
  <c r="G64" i="36"/>
  <c r="L64" i="36" s="1"/>
  <c r="G63" i="36"/>
  <c r="G62" i="36"/>
  <c r="L62" i="36" s="1"/>
  <c r="G61" i="36"/>
  <c r="L61" i="36" s="1"/>
  <c r="G60" i="36"/>
  <c r="L60" i="36" s="1"/>
  <c r="G59" i="36"/>
  <c r="G58" i="36" s="1"/>
  <c r="J58" i="36"/>
  <c r="I58" i="36"/>
  <c r="H58" i="36"/>
  <c r="N29" i="36"/>
  <c r="M29" i="36"/>
  <c r="L29" i="36"/>
  <c r="K29" i="36"/>
  <c r="L19" i="36"/>
  <c r="K19" i="36"/>
  <c r="J19" i="36"/>
  <c r="I19" i="36"/>
  <c r="H19" i="36"/>
  <c r="G19" i="36"/>
  <c r="F19" i="36"/>
  <c r="E19" i="36"/>
  <c r="D19" i="36"/>
  <c r="L18" i="36"/>
  <c r="K18" i="36"/>
  <c r="J18" i="36"/>
  <c r="L17" i="36"/>
  <c r="K17" i="36"/>
  <c r="J17" i="36"/>
  <c r="J16" i="36"/>
  <c r="J15" i="36"/>
  <c r="J14" i="36"/>
  <c r="J13" i="36"/>
  <c r="J12" i="36"/>
  <c r="J11" i="36"/>
  <c r="J10" i="36"/>
  <c r="J9" i="36"/>
  <c r="J8" i="36"/>
  <c r="J7" i="36"/>
  <c r="J6" i="36"/>
  <c r="I77" i="37"/>
  <c r="I76" i="37"/>
  <c r="G70" i="37"/>
  <c r="G65" i="37" s="1"/>
  <c r="G69" i="37"/>
  <c r="G68" i="37"/>
  <c r="L68" i="37" s="1"/>
  <c r="G67" i="37"/>
  <c r="G66" i="37"/>
  <c r="J65" i="37"/>
  <c r="I65" i="37"/>
  <c r="H65" i="37"/>
  <c r="G64" i="37"/>
  <c r="G63" i="37"/>
  <c r="G62" i="37"/>
  <c r="L62" i="37" s="1"/>
  <c r="G61" i="37"/>
  <c r="L61" i="37" s="1"/>
  <c r="G60" i="37"/>
  <c r="L60" i="37" s="1"/>
  <c r="G59" i="37"/>
  <c r="G58" i="37" s="1"/>
  <c r="J58" i="37"/>
  <c r="I58" i="37"/>
  <c r="H58" i="37"/>
  <c r="N29" i="37"/>
  <c r="M29" i="37"/>
  <c r="L29" i="37"/>
  <c r="K29" i="37"/>
  <c r="L19" i="37"/>
  <c r="K19" i="37"/>
  <c r="J19" i="37"/>
  <c r="I19" i="37"/>
  <c r="H19" i="37"/>
  <c r="G19" i="37"/>
  <c r="F19" i="37"/>
  <c r="E19" i="37"/>
  <c r="D19" i="37"/>
  <c r="L18" i="37"/>
  <c r="K18" i="37"/>
  <c r="J18" i="37"/>
  <c r="L17" i="37"/>
  <c r="K17" i="37"/>
  <c r="J17" i="37"/>
  <c r="J16" i="37"/>
  <c r="J15" i="37"/>
  <c r="J14" i="37"/>
  <c r="J13" i="37"/>
  <c r="J12" i="37"/>
  <c r="J11" i="37"/>
  <c r="J10" i="37"/>
  <c r="J9" i="37"/>
  <c r="J8" i="37"/>
  <c r="J7" i="37"/>
  <c r="J6" i="37"/>
  <c r="I77" i="38"/>
  <c r="I76" i="38"/>
  <c r="G70" i="38"/>
  <c r="G69" i="38"/>
  <c r="L69" i="38" s="1"/>
  <c r="G68" i="38"/>
  <c r="L68" i="38" s="1"/>
  <c r="G67" i="38"/>
  <c r="G65" i="38" s="1"/>
  <c r="G66" i="38"/>
  <c r="J65" i="38"/>
  <c r="I65" i="38"/>
  <c r="H65" i="38"/>
  <c r="G64" i="38"/>
  <c r="L64" i="38" s="1"/>
  <c r="G63" i="38"/>
  <c r="G62" i="38"/>
  <c r="L62" i="38" s="1"/>
  <c r="G61" i="38"/>
  <c r="L61" i="38" s="1"/>
  <c r="G60" i="38"/>
  <c r="L60" i="38" s="1"/>
  <c r="G59" i="38"/>
  <c r="L59" i="38" s="1"/>
  <c r="J58" i="38"/>
  <c r="I58" i="38"/>
  <c r="H58" i="38"/>
  <c r="N29" i="38"/>
  <c r="M29" i="38"/>
  <c r="L29" i="38"/>
  <c r="K29" i="38"/>
  <c r="L19" i="38"/>
  <c r="K19" i="38"/>
  <c r="J19" i="38"/>
  <c r="I19" i="38"/>
  <c r="H19" i="38"/>
  <c r="G19" i="38"/>
  <c r="F19" i="38"/>
  <c r="E19" i="38"/>
  <c r="D19" i="38"/>
  <c r="L18" i="38"/>
  <c r="K18" i="38"/>
  <c r="J18" i="38"/>
  <c r="L17" i="38"/>
  <c r="K17" i="38"/>
  <c r="J17" i="38"/>
  <c r="J16" i="38"/>
  <c r="J15" i="38"/>
  <c r="J14" i="38"/>
  <c r="J13" i="38"/>
  <c r="J12" i="38"/>
  <c r="J11" i="38"/>
  <c r="J10" i="38"/>
  <c r="J9" i="38"/>
  <c r="J8" i="38"/>
  <c r="J7" i="38"/>
  <c r="J6" i="38"/>
  <c r="I77" i="39"/>
  <c r="I76" i="39"/>
  <c r="G70" i="39"/>
  <c r="G69" i="39"/>
  <c r="L69" i="39" s="1"/>
  <c r="G68" i="39"/>
  <c r="L68" i="39" s="1"/>
  <c r="G67" i="39"/>
  <c r="G66" i="39"/>
  <c r="J65" i="39"/>
  <c r="I65" i="39"/>
  <c r="H65" i="39"/>
  <c r="G64" i="39"/>
  <c r="L64" i="39" s="1"/>
  <c r="G63" i="39"/>
  <c r="G62" i="39"/>
  <c r="L62" i="39" s="1"/>
  <c r="G61" i="39"/>
  <c r="L61" i="39" s="1"/>
  <c r="G60" i="39"/>
  <c r="L60" i="39" s="1"/>
  <c r="G59" i="39"/>
  <c r="L59" i="39" s="1"/>
  <c r="J58" i="39"/>
  <c r="I58" i="39"/>
  <c r="H58" i="39"/>
  <c r="N29" i="39"/>
  <c r="M29" i="39"/>
  <c r="L29" i="39"/>
  <c r="K29" i="39"/>
  <c r="L19" i="39"/>
  <c r="K19" i="39"/>
  <c r="J19" i="39"/>
  <c r="I19" i="39"/>
  <c r="H19" i="39"/>
  <c r="G19" i="39"/>
  <c r="F19" i="39"/>
  <c r="E19" i="39"/>
  <c r="D19" i="39"/>
  <c r="L18" i="39"/>
  <c r="K18" i="39"/>
  <c r="J18" i="39"/>
  <c r="L17" i="39"/>
  <c r="K17" i="39"/>
  <c r="J17" i="39"/>
  <c r="J16" i="39"/>
  <c r="J15" i="39"/>
  <c r="J14" i="39"/>
  <c r="J13" i="39"/>
  <c r="J12" i="39"/>
  <c r="J11" i="39"/>
  <c r="J10" i="39"/>
  <c r="J9" i="39"/>
  <c r="J8" i="39"/>
  <c r="J7" i="39"/>
  <c r="J6" i="39"/>
  <c r="I77" i="40"/>
  <c r="I76" i="40"/>
  <c r="G70" i="40"/>
  <c r="G69" i="40"/>
  <c r="L69" i="40" s="1"/>
  <c r="G68" i="40"/>
  <c r="L68" i="40" s="1"/>
  <c r="G67" i="40"/>
  <c r="G65" i="40" s="1"/>
  <c r="G66" i="40"/>
  <c r="J65" i="40"/>
  <c r="I65" i="40"/>
  <c r="H65" i="40"/>
  <c r="G64" i="40"/>
  <c r="L64" i="40" s="1"/>
  <c r="G63" i="40"/>
  <c r="G62" i="40"/>
  <c r="L62" i="40" s="1"/>
  <c r="G61" i="40"/>
  <c r="G60" i="40"/>
  <c r="L60" i="40" s="1"/>
  <c r="G59" i="40"/>
  <c r="L59" i="40" s="1"/>
  <c r="J58" i="40"/>
  <c r="I58" i="40"/>
  <c r="H58" i="40"/>
  <c r="N29" i="40"/>
  <c r="M29" i="40"/>
  <c r="L29" i="40"/>
  <c r="K29" i="40"/>
  <c r="L19" i="40"/>
  <c r="K19" i="40"/>
  <c r="J19" i="40"/>
  <c r="I19" i="40"/>
  <c r="H19" i="40"/>
  <c r="G19" i="40"/>
  <c r="F19" i="40"/>
  <c r="E19" i="40"/>
  <c r="D19" i="40"/>
  <c r="L18" i="40"/>
  <c r="K18" i="40"/>
  <c r="J18" i="40"/>
  <c r="L17" i="40"/>
  <c r="K17" i="40"/>
  <c r="J17" i="40"/>
  <c r="J16" i="40"/>
  <c r="J15" i="40"/>
  <c r="J14" i="40"/>
  <c r="J13" i="40"/>
  <c r="J12" i="40"/>
  <c r="J11" i="40"/>
  <c r="J10" i="40"/>
  <c r="J9" i="40"/>
  <c r="J8" i="40"/>
  <c r="J7" i="40"/>
  <c r="J6" i="40"/>
  <c r="I77" i="41"/>
  <c r="I76" i="41"/>
  <c r="G70" i="41"/>
  <c r="G69" i="41"/>
  <c r="L69" i="41" s="1"/>
  <c r="G68" i="41"/>
  <c r="G67" i="41"/>
  <c r="G66" i="41"/>
  <c r="J65" i="41"/>
  <c r="I65" i="41"/>
  <c r="H65" i="41"/>
  <c r="G64" i="41"/>
  <c r="L64" i="41" s="1"/>
  <c r="G63" i="41"/>
  <c r="G62" i="41"/>
  <c r="G61" i="41"/>
  <c r="L61" i="41" s="1"/>
  <c r="G60" i="41"/>
  <c r="L60" i="41" s="1"/>
  <c r="G59" i="41"/>
  <c r="L59" i="41" s="1"/>
  <c r="J58" i="41"/>
  <c r="I58" i="41"/>
  <c r="H58" i="41"/>
  <c r="N29" i="41"/>
  <c r="M29" i="41"/>
  <c r="L29" i="41"/>
  <c r="K29" i="41"/>
  <c r="L19" i="41"/>
  <c r="K19" i="41"/>
  <c r="J19" i="41"/>
  <c r="I19" i="41"/>
  <c r="H19" i="41"/>
  <c r="G19" i="41"/>
  <c r="F19" i="41"/>
  <c r="E19" i="41"/>
  <c r="D19" i="41"/>
  <c r="L18" i="41"/>
  <c r="K18" i="41"/>
  <c r="J18" i="41"/>
  <c r="L17" i="41"/>
  <c r="K17" i="41"/>
  <c r="J17" i="41"/>
  <c r="J16" i="41"/>
  <c r="J15" i="41"/>
  <c r="J14" i="41"/>
  <c r="J13" i="41"/>
  <c r="J12" i="41"/>
  <c r="J11" i="41"/>
  <c r="J10" i="41"/>
  <c r="J9" i="41"/>
  <c r="J8" i="41"/>
  <c r="J7" i="41"/>
  <c r="J6" i="41"/>
  <c r="I77" i="42"/>
  <c r="I76" i="42"/>
  <c r="G70" i="42"/>
  <c r="G69" i="42"/>
  <c r="G68" i="42"/>
  <c r="L68" i="42" s="1"/>
  <c r="G67" i="42"/>
  <c r="G66" i="42"/>
  <c r="J65" i="42"/>
  <c r="I65" i="42"/>
  <c r="H65" i="42"/>
  <c r="G64" i="42"/>
  <c r="L64" i="42" s="1"/>
  <c r="G63" i="42"/>
  <c r="G62" i="42"/>
  <c r="L62" i="42" s="1"/>
  <c r="G61" i="42"/>
  <c r="L61" i="42" s="1"/>
  <c r="G60" i="42"/>
  <c r="L60" i="42" s="1"/>
  <c r="G59" i="42"/>
  <c r="L59" i="42" s="1"/>
  <c r="J58" i="42"/>
  <c r="I58" i="42"/>
  <c r="H58" i="42"/>
  <c r="N29" i="42"/>
  <c r="M29" i="42"/>
  <c r="L29" i="42"/>
  <c r="K29" i="42"/>
  <c r="L19" i="42"/>
  <c r="K19" i="42"/>
  <c r="J19" i="42"/>
  <c r="I19" i="42"/>
  <c r="H19" i="42"/>
  <c r="G19" i="42"/>
  <c r="F19" i="42"/>
  <c r="E19" i="42"/>
  <c r="D19" i="42"/>
  <c r="L18" i="42"/>
  <c r="K18" i="42"/>
  <c r="J18" i="42"/>
  <c r="L17" i="42"/>
  <c r="K17" i="42"/>
  <c r="J17" i="42"/>
  <c r="J16" i="42"/>
  <c r="J15" i="42"/>
  <c r="J14" i="42"/>
  <c r="J13" i="42"/>
  <c r="J12" i="42"/>
  <c r="J11" i="42"/>
  <c r="J10" i="42"/>
  <c r="J9" i="42"/>
  <c r="J8" i="42"/>
  <c r="J7" i="42"/>
  <c r="J6" i="42"/>
  <c r="G70" i="43"/>
  <c r="G69" i="43"/>
  <c r="L69" i="43" s="1"/>
  <c r="G68" i="43"/>
  <c r="L68" i="43" s="1"/>
  <c r="G67" i="43"/>
  <c r="G66" i="43"/>
  <c r="J65" i="43"/>
  <c r="I65" i="43"/>
  <c r="H65" i="43"/>
  <c r="G64" i="43"/>
  <c r="L64" i="43" s="1"/>
  <c r="G63" i="43"/>
  <c r="G62" i="43"/>
  <c r="L62" i="43" s="1"/>
  <c r="G61" i="43"/>
  <c r="L61" i="43" s="1"/>
  <c r="G60" i="43"/>
  <c r="L60" i="43" s="1"/>
  <c r="G59" i="43"/>
  <c r="L59" i="43" s="1"/>
  <c r="J58" i="43"/>
  <c r="I58" i="43"/>
  <c r="H58" i="43"/>
  <c r="N29" i="43"/>
  <c r="M29" i="43"/>
  <c r="L29" i="43"/>
  <c r="K29" i="43"/>
  <c r="L19" i="43"/>
  <c r="K19" i="43"/>
  <c r="J19" i="43"/>
  <c r="I19" i="43"/>
  <c r="H19" i="43"/>
  <c r="G19" i="43"/>
  <c r="F19" i="43"/>
  <c r="E19" i="43"/>
  <c r="D19" i="43"/>
  <c r="L18" i="43"/>
  <c r="K18" i="43"/>
  <c r="J18" i="43"/>
  <c r="L17" i="43"/>
  <c r="K17" i="43"/>
  <c r="J17" i="43"/>
  <c r="J16" i="43"/>
  <c r="J15" i="43"/>
  <c r="J14" i="43"/>
  <c r="J13" i="43"/>
  <c r="J12" i="43"/>
  <c r="J11" i="43"/>
  <c r="J10" i="43"/>
  <c r="J9" i="43"/>
  <c r="J8" i="43"/>
  <c r="J7" i="43"/>
  <c r="J6" i="43"/>
  <c r="G69" i="44"/>
  <c r="L69" i="44" s="1"/>
  <c r="G68" i="44"/>
  <c r="L68" i="44" s="1"/>
  <c r="G67" i="44"/>
  <c r="G66" i="44"/>
  <c r="J65" i="44"/>
  <c r="I65" i="44"/>
  <c r="H65" i="44"/>
  <c r="G64" i="44"/>
  <c r="G63" i="44"/>
  <c r="G62" i="44"/>
  <c r="L62" i="44" s="1"/>
  <c r="G61" i="44"/>
  <c r="L61" i="44" s="1"/>
  <c r="G60" i="44"/>
  <c r="G59" i="44"/>
  <c r="L59" i="44" s="1"/>
  <c r="J58" i="44"/>
  <c r="I58" i="44"/>
  <c r="H58" i="44"/>
  <c r="N29" i="44"/>
  <c r="M29" i="44"/>
  <c r="L29" i="44"/>
  <c r="K29" i="44"/>
  <c r="L19" i="44"/>
  <c r="K19" i="44"/>
  <c r="J19" i="44"/>
  <c r="I19" i="44"/>
  <c r="H19" i="44"/>
  <c r="G19" i="44"/>
  <c r="F19" i="44"/>
  <c r="E19" i="44"/>
  <c r="D19" i="44"/>
  <c r="L18" i="44"/>
  <c r="K18" i="44"/>
  <c r="J18" i="44"/>
  <c r="L17" i="44"/>
  <c r="K17" i="44"/>
  <c r="J17" i="44"/>
  <c r="J16" i="44"/>
  <c r="J15" i="44"/>
  <c r="J14" i="44"/>
  <c r="J13" i="44"/>
  <c r="J12" i="44"/>
  <c r="J11" i="44"/>
  <c r="J10" i="44"/>
  <c r="J9" i="44"/>
  <c r="J8" i="44"/>
  <c r="J7" i="44"/>
  <c r="J6" i="44"/>
  <c r="I77" i="45"/>
  <c r="I76" i="45"/>
  <c r="G70" i="45"/>
  <c r="G69" i="45"/>
  <c r="L69" i="45" s="1"/>
  <c r="G68" i="45"/>
  <c r="L68" i="45" s="1"/>
  <c r="G67" i="45"/>
  <c r="G66" i="45"/>
  <c r="J65" i="45"/>
  <c r="I65" i="45"/>
  <c r="H65" i="45"/>
  <c r="G64" i="45"/>
  <c r="L64" i="45" s="1"/>
  <c r="G63" i="45"/>
  <c r="G62" i="45"/>
  <c r="G61" i="45"/>
  <c r="L61" i="45" s="1"/>
  <c r="G60" i="45"/>
  <c r="G59" i="45"/>
  <c r="L59" i="45" s="1"/>
  <c r="J58" i="45"/>
  <c r="I58" i="45"/>
  <c r="H58" i="45"/>
  <c r="N29" i="45"/>
  <c r="M29" i="45"/>
  <c r="L29" i="45"/>
  <c r="K29" i="45"/>
  <c r="L19" i="45"/>
  <c r="K19" i="45"/>
  <c r="J19" i="45"/>
  <c r="I19" i="45"/>
  <c r="H19" i="45"/>
  <c r="G19" i="45"/>
  <c r="F19" i="45"/>
  <c r="E19" i="45"/>
  <c r="D19" i="45"/>
  <c r="L18" i="45"/>
  <c r="K18" i="45"/>
  <c r="J18" i="45"/>
  <c r="L17" i="45"/>
  <c r="K17" i="45"/>
  <c r="J17" i="45"/>
  <c r="J16" i="45"/>
  <c r="J15" i="45"/>
  <c r="J14" i="45"/>
  <c r="J13" i="45"/>
  <c r="J12" i="45"/>
  <c r="J11" i="45"/>
  <c r="J10" i="45"/>
  <c r="J9" i="45"/>
  <c r="J8" i="45"/>
  <c r="J7" i="45"/>
  <c r="J6" i="45"/>
  <c r="I77" i="46"/>
  <c r="I76" i="46"/>
  <c r="G70" i="46"/>
  <c r="G69" i="46"/>
  <c r="L69" i="46" s="1"/>
  <c r="G68" i="46"/>
  <c r="G67" i="46"/>
  <c r="G66" i="46"/>
  <c r="J65" i="46"/>
  <c r="I65" i="46"/>
  <c r="H65" i="46"/>
  <c r="G64" i="46"/>
  <c r="L64" i="46" s="1"/>
  <c r="G63" i="46"/>
  <c r="G62" i="46"/>
  <c r="G61" i="46"/>
  <c r="L61" i="46" s="1"/>
  <c r="G60" i="46"/>
  <c r="L60" i="46" s="1"/>
  <c r="G59" i="46"/>
  <c r="L59" i="46" s="1"/>
  <c r="J58" i="46"/>
  <c r="I58" i="46"/>
  <c r="H58" i="46"/>
  <c r="N29" i="46"/>
  <c r="M29" i="46"/>
  <c r="L29" i="46"/>
  <c r="K29" i="46"/>
  <c r="L19" i="46"/>
  <c r="K19" i="46"/>
  <c r="J19" i="46"/>
  <c r="I19" i="46"/>
  <c r="H19" i="46"/>
  <c r="G19" i="46"/>
  <c r="F19" i="46"/>
  <c r="E19" i="46"/>
  <c r="D19" i="46"/>
  <c r="L18" i="46"/>
  <c r="K18" i="46"/>
  <c r="J18" i="46"/>
  <c r="L17" i="46"/>
  <c r="K17" i="46"/>
  <c r="J17" i="46"/>
  <c r="J16" i="46"/>
  <c r="J15" i="46"/>
  <c r="J14" i="46"/>
  <c r="J13" i="46"/>
  <c r="J12" i="46"/>
  <c r="J11" i="46"/>
  <c r="J10" i="46"/>
  <c r="J9" i="46"/>
  <c r="J8" i="46"/>
  <c r="J7" i="46"/>
  <c r="J6" i="46"/>
  <c r="G70" i="47"/>
  <c r="G69" i="47"/>
  <c r="L69" i="47" s="1"/>
  <c r="G68" i="47"/>
  <c r="L68" i="47" s="1"/>
  <c r="G67" i="47"/>
  <c r="G66" i="47"/>
  <c r="J65" i="47"/>
  <c r="I65" i="47"/>
  <c r="H65" i="47"/>
  <c r="G64" i="47"/>
  <c r="L64" i="47" s="1"/>
  <c r="G63" i="47"/>
  <c r="G62" i="47"/>
  <c r="L62" i="47" s="1"/>
  <c r="G61" i="47"/>
  <c r="L61" i="47" s="1"/>
  <c r="G60" i="47"/>
  <c r="L60" i="47" s="1"/>
  <c r="G59" i="47"/>
  <c r="L59" i="47" s="1"/>
  <c r="J58" i="47"/>
  <c r="I58" i="47"/>
  <c r="H58" i="47"/>
  <c r="N29" i="47"/>
  <c r="M29" i="47"/>
  <c r="L29" i="47"/>
  <c r="K29" i="47"/>
  <c r="L19" i="47"/>
  <c r="K19" i="47"/>
  <c r="J19" i="47"/>
  <c r="I19" i="47"/>
  <c r="H19" i="47"/>
  <c r="G19" i="47"/>
  <c r="F19" i="47"/>
  <c r="E19" i="47"/>
  <c r="D19" i="47"/>
  <c r="L18" i="47"/>
  <c r="K18" i="47"/>
  <c r="J18" i="47"/>
  <c r="L17" i="47"/>
  <c r="K17" i="47"/>
  <c r="J17" i="47"/>
  <c r="J16" i="47"/>
  <c r="J15" i="47"/>
  <c r="J14" i="47"/>
  <c r="J13" i="47"/>
  <c r="J12" i="47"/>
  <c r="J11" i="47"/>
  <c r="J10" i="47"/>
  <c r="J9" i="47"/>
  <c r="J8" i="47"/>
  <c r="J7" i="47"/>
  <c r="J6" i="47"/>
  <c r="G70" i="48"/>
  <c r="G69" i="48"/>
  <c r="L69" i="48" s="1"/>
  <c r="G68" i="48"/>
  <c r="L68" i="48" s="1"/>
  <c r="G67" i="48"/>
  <c r="G66" i="48"/>
  <c r="J65" i="48"/>
  <c r="I65" i="48"/>
  <c r="H65" i="48"/>
  <c r="G64" i="48"/>
  <c r="G63" i="48"/>
  <c r="G58" i="48" s="1"/>
  <c r="G62" i="48"/>
  <c r="L62" i="48" s="1"/>
  <c r="G61" i="48"/>
  <c r="G60" i="48"/>
  <c r="L60" i="48" s="1"/>
  <c r="G59" i="48"/>
  <c r="L59" i="48" s="1"/>
  <c r="J58" i="48"/>
  <c r="I58" i="48"/>
  <c r="H58" i="48"/>
  <c r="N29" i="48"/>
  <c r="M29" i="48"/>
  <c r="L29" i="48"/>
  <c r="K29" i="48"/>
  <c r="L19" i="48"/>
  <c r="K19" i="48"/>
  <c r="J19" i="48"/>
  <c r="I19" i="48"/>
  <c r="H19" i="48"/>
  <c r="G19" i="48"/>
  <c r="F19" i="48"/>
  <c r="E19" i="48"/>
  <c r="D19" i="48"/>
  <c r="L18" i="48"/>
  <c r="K18" i="48"/>
  <c r="J18" i="48"/>
  <c r="L17" i="48"/>
  <c r="K17" i="48"/>
  <c r="J17" i="48"/>
  <c r="J16" i="48"/>
  <c r="J15" i="48"/>
  <c r="J14" i="48"/>
  <c r="J13" i="48"/>
  <c r="J12" i="48"/>
  <c r="J11" i="48"/>
  <c r="J10" i="48"/>
  <c r="J9" i="48"/>
  <c r="J8" i="48"/>
  <c r="J7" i="48"/>
  <c r="J6" i="48"/>
  <c r="I77" i="49"/>
  <c r="I76" i="49"/>
  <c r="G70" i="49"/>
  <c r="G65" i="49" s="1"/>
  <c r="G69" i="49"/>
  <c r="L69" i="49" s="1"/>
  <c r="G68" i="49"/>
  <c r="L68" i="49" s="1"/>
  <c r="G67" i="49"/>
  <c r="G66" i="49"/>
  <c r="J65" i="49"/>
  <c r="I65" i="49"/>
  <c r="H65" i="49"/>
  <c r="G64" i="49"/>
  <c r="L64" i="49" s="1"/>
  <c r="G63" i="49"/>
  <c r="G62" i="49"/>
  <c r="L62" i="49" s="1"/>
  <c r="G61" i="49"/>
  <c r="L61" i="49" s="1"/>
  <c r="G60" i="49"/>
  <c r="L60" i="49" s="1"/>
  <c r="G59" i="49"/>
  <c r="L59" i="49" s="1"/>
  <c r="J58" i="49"/>
  <c r="I58" i="49"/>
  <c r="H58" i="49"/>
  <c r="N29" i="49"/>
  <c r="M29" i="49"/>
  <c r="L29" i="49"/>
  <c r="K29" i="49"/>
  <c r="L19" i="49"/>
  <c r="K19" i="49"/>
  <c r="J19" i="49"/>
  <c r="I19" i="49"/>
  <c r="H19" i="49"/>
  <c r="G19" i="49"/>
  <c r="F19" i="49"/>
  <c r="E19" i="49"/>
  <c r="D19" i="49"/>
  <c r="L18" i="49"/>
  <c r="K18" i="49"/>
  <c r="J18" i="49"/>
  <c r="L17" i="49"/>
  <c r="K17" i="49"/>
  <c r="J17" i="49"/>
  <c r="J16" i="49"/>
  <c r="J15" i="49"/>
  <c r="J14" i="49"/>
  <c r="J13" i="49"/>
  <c r="J12" i="49"/>
  <c r="J11" i="49"/>
  <c r="J10" i="49"/>
  <c r="J9" i="49"/>
  <c r="J8" i="49"/>
  <c r="J7" i="49"/>
  <c r="J6" i="49"/>
  <c r="I77" i="50"/>
  <c r="I76" i="50"/>
  <c r="G70" i="50"/>
  <c r="G69" i="50"/>
  <c r="L69" i="50" s="1"/>
  <c r="G68" i="50"/>
  <c r="L68" i="50" s="1"/>
  <c r="G67" i="50"/>
  <c r="G66" i="50"/>
  <c r="J65" i="50"/>
  <c r="I65" i="50"/>
  <c r="H65" i="50"/>
  <c r="G64" i="50"/>
  <c r="G63" i="50"/>
  <c r="G62" i="50"/>
  <c r="L62" i="50" s="1"/>
  <c r="G61" i="50"/>
  <c r="L61" i="50" s="1"/>
  <c r="G60" i="50"/>
  <c r="L60" i="50" s="1"/>
  <c r="G59" i="50"/>
  <c r="L59" i="50" s="1"/>
  <c r="J58" i="50"/>
  <c r="I58" i="50"/>
  <c r="H58" i="50"/>
  <c r="N29" i="50"/>
  <c r="M29" i="50"/>
  <c r="L29" i="50"/>
  <c r="K29" i="50"/>
  <c r="L19" i="50"/>
  <c r="K19" i="50"/>
  <c r="J19" i="50"/>
  <c r="I19" i="50"/>
  <c r="H19" i="50"/>
  <c r="G19" i="50"/>
  <c r="F19" i="50"/>
  <c r="E19" i="50"/>
  <c r="D19" i="50"/>
  <c r="L18" i="50"/>
  <c r="K18" i="50"/>
  <c r="J18" i="50"/>
  <c r="L17" i="50"/>
  <c r="K17" i="50"/>
  <c r="J17" i="50"/>
  <c r="J16" i="50"/>
  <c r="J15" i="50"/>
  <c r="J14" i="50"/>
  <c r="J13" i="50"/>
  <c r="J12" i="50"/>
  <c r="J11" i="50"/>
  <c r="J10" i="50"/>
  <c r="J9" i="50"/>
  <c r="J8" i="50"/>
  <c r="J7" i="50"/>
  <c r="J6" i="50"/>
  <c r="I77" i="51"/>
  <c r="I76" i="51"/>
  <c r="G70" i="51"/>
  <c r="G69" i="51"/>
  <c r="L69" i="51" s="1"/>
  <c r="G68" i="51"/>
  <c r="L68" i="51" s="1"/>
  <c r="G67" i="51"/>
  <c r="G66" i="51"/>
  <c r="J65" i="51"/>
  <c r="I65" i="51"/>
  <c r="H65" i="51"/>
  <c r="G64" i="51"/>
  <c r="L64" i="51" s="1"/>
  <c r="G63" i="51"/>
  <c r="G62" i="51"/>
  <c r="L62" i="51" s="1"/>
  <c r="G61" i="51"/>
  <c r="L61" i="51" s="1"/>
  <c r="G60" i="51"/>
  <c r="G58" i="51" s="1"/>
  <c r="G59" i="51"/>
  <c r="J58" i="51"/>
  <c r="I58" i="51"/>
  <c r="H58" i="51"/>
  <c r="N29" i="51"/>
  <c r="M29" i="51"/>
  <c r="L29" i="51"/>
  <c r="K29" i="51"/>
  <c r="L19" i="51"/>
  <c r="K19" i="51"/>
  <c r="J19" i="51"/>
  <c r="I19" i="51"/>
  <c r="H19" i="51"/>
  <c r="G19" i="51"/>
  <c r="F19" i="51"/>
  <c r="E19" i="51"/>
  <c r="D19" i="51"/>
  <c r="L18" i="51"/>
  <c r="K18" i="51"/>
  <c r="J18" i="51"/>
  <c r="L17" i="51"/>
  <c r="K17" i="51"/>
  <c r="J17" i="51"/>
  <c r="J16" i="51"/>
  <c r="J15" i="51"/>
  <c r="J14" i="51"/>
  <c r="J13" i="51"/>
  <c r="J12" i="51"/>
  <c r="J11" i="51"/>
  <c r="J10" i="51"/>
  <c r="J9" i="51"/>
  <c r="J8" i="51"/>
  <c r="J7" i="51"/>
  <c r="J6" i="51"/>
  <c r="G70" i="52"/>
  <c r="G69" i="52"/>
  <c r="L69" i="52" s="1"/>
  <c r="G68" i="52"/>
  <c r="L68" i="52" s="1"/>
  <c r="G67" i="52"/>
  <c r="G66" i="52"/>
  <c r="J65" i="52"/>
  <c r="I65" i="52"/>
  <c r="H65" i="52"/>
  <c r="G64" i="52"/>
  <c r="L64" i="52" s="1"/>
  <c r="G63" i="52"/>
  <c r="G62" i="52"/>
  <c r="G61" i="52"/>
  <c r="L61" i="52" s="1"/>
  <c r="G60" i="52"/>
  <c r="L60" i="52" s="1"/>
  <c r="G59" i="52"/>
  <c r="L59" i="52" s="1"/>
  <c r="J58" i="52"/>
  <c r="I58" i="52"/>
  <c r="H58" i="52"/>
  <c r="N29" i="52"/>
  <c r="M29" i="52"/>
  <c r="L29" i="52"/>
  <c r="K29" i="52"/>
  <c r="L19" i="52"/>
  <c r="K19" i="52"/>
  <c r="J19" i="52"/>
  <c r="I19" i="52"/>
  <c r="H19" i="52"/>
  <c r="G19" i="52"/>
  <c r="F19" i="52"/>
  <c r="E19" i="52"/>
  <c r="D19" i="52"/>
  <c r="L18" i="52"/>
  <c r="K18" i="52"/>
  <c r="J18" i="52"/>
  <c r="L17" i="52"/>
  <c r="K17" i="52"/>
  <c r="J17" i="52"/>
  <c r="J16" i="52"/>
  <c r="J15" i="52"/>
  <c r="J14" i="52"/>
  <c r="J13" i="52"/>
  <c r="J12" i="52"/>
  <c r="J11" i="52"/>
  <c r="J10" i="52"/>
  <c r="J9" i="52"/>
  <c r="J8" i="52"/>
  <c r="J7" i="52"/>
  <c r="J6" i="52"/>
  <c r="I77" i="53"/>
  <c r="I76" i="53"/>
  <c r="G70" i="53"/>
  <c r="G69" i="53"/>
  <c r="G68" i="53"/>
  <c r="L68" i="53" s="1"/>
  <c r="G67" i="53"/>
  <c r="G66" i="53"/>
  <c r="J65" i="53"/>
  <c r="I65" i="53"/>
  <c r="H65" i="53"/>
  <c r="G64" i="53"/>
  <c r="L64" i="53" s="1"/>
  <c r="G63" i="53"/>
  <c r="G62" i="53"/>
  <c r="L62" i="53" s="1"/>
  <c r="G61" i="53"/>
  <c r="L61" i="53" s="1"/>
  <c r="G60" i="53"/>
  <c r="L60" i="53" s="1"/>
  <c r="G59" i="53"/>
  <c r="L59" i="53" s="1"/>
  <c r="J58" i="53"/>
  <c r="I58" i="53"/>
  <c r="H58" i="53"/>
  <c r="N29" i="53"/>
  <c r="M29" i="53"/>
  <c r="L29" i="53"/>
  <c r="K29" i="53"/>
  <c r="L19" i="53"/>
  <c r="K19" i="53"/>
  <c r="J19" i="53"/>
  <c r="I19" i="53"/>
  <c r="H19" i="53"/>
  <c r="G19" i="53"/>
  <c r="F19" i="53"/>
  <c r="E19" i="53"/>
  <c r="D19" i="53"/>
  <c r="L18" i="53"/>
  <c r="K18" i="53"/>
  <c r="J18" i="53"/>
  <c r="L17" i="53"/>
  <c r="K17" i="53"/>
  <c r="J17" i="53"/>
  <c r="J16" i="53"/>
  <c r="J15" i="53"/>
  <c r="J14" i="53"/>
  <c r="J13" i="53"/>
  <c r="J12" i="53"/>
  <c r="J11" i="53"/>
  <c r="J10" i="53"/>
  <c r="J9" i="53"/>
  <c r="J8" i="53"/>
  <c r="J7" i="53"/>
  <c r="J6" i="53"/>
  <c r="I77" i="54"/>
  <c r="I76" i="54"/>
  <c r="G70" i="54"/>
  <c r="G69" i="54"/>
  <c r="L69" i="54" s="1"/>
  <c r="G68" i="54"/>
  <c r="G67" i="54"/>
  <c r="G66" i="54"/>
  <c r="J65" i="54"/>
  <c r="I65" i="54"/>
  <c r="H65" i="54"/>
  <c r="G64" i="54"/>
  <c r="L64" i="54" s="1"/>
  <c r="G63" i="54"/>
  <c r="G62" i="54"/>
  <c r="L62" i="54" s="1"/>
  <c r="G61" i="54"/>
  <c r="G58" i="54" s="1"/>
  <c r="G60" i="54"/>
  <c r="L60" i="54" s="1"/>
  <c r="G59" i="54"/>
  <c r="L59" i="54" s="1"/>
  <c r="J58" i="54"/>
  <c r="I58" i="54"/>
  <c r="H58" i="54"/>
  <c r="N29" i="54"/>
  <c r="M29" i="54"/>
  <c r="L29" i="54"/>
  <c r="K29" i="54"/>
  <c r="L19" i="54"/>
  <c r="K19" i="54"/>
  <c r="J19" i="54"/>
  <c r="I19" i="54"/>
  <c r="H19" i="54"/>
  <c r="G19" i="54"/>
  <c r="F19" i="54"/>
  <c r="E19" i="54"/>
  <c r="D19" i="54"/>
  <c r="L18" i="54"/>
  <c r="K18" i="54"/>
  <c r="J18" i="54"/>
  <c r="L17" i="54"/>
  <c r="K17" i="54"/>
  <c r="J17" i="54"/>
  <c r="J16" i="54"/>
  <c r="J15" i="54"/>
  <c r="J14" i="54"/>
  <c r="J13" i="54"/>
  <c r="J12" i="54"/>
  <c r="J11" i="54"/>
  <c r="J10" i="54"/>
  <c r="J9" i="54"/>
  <c r="J8" i="54"/>
  <c r="J7" i="54"/>
  <c r="J6" i="54"/>
  <c r="I77" i="55"/>
  <c r="I76" i="55"/>
  <c r="G70" i="55"/>
  <c r="G69" i="55"/>
  <c r="L69" i="55" s="1"/>
  <c r="G68" i="55"/>
  <c r="L68" i="55" s="1"/>
  <c r="G67" i="55"/>
  <c r="G66" i="55"/>
  <c r="J65" i="55"/>
  <c r="I65" i="55"/>
  <c r="H65" i="55"/>
  <c r="G64" i="55"/>
  <c r="L64" i="55" s="1"/>
  <c r="G63" i="55"/>
  <c r="G62" i="55"/>
  <c r="L62" i="55" s="1"/>
  <c r="G61" i="55"/>
  <c r="L61" i="55" s="1"/>
  <c r="G60" i="55"/>
  <c r="L60" i="55" s="1"/>
  <c r="G59" i="55"/>
  <c r="J58" i="55"/>
  <c r="I58" i="55"/>
  <c r="H58" i="55"/>
  <c r="G58" i="55"/>
  <c r="N29" i="55"/>
  <c r="M29" i="55"/>
  <c r="L29" i="55"/>
  <c r="K29" i="55"/>
  <c r="L19" i="55"/>
  <c r="K19" i="55"/>
  <c r="J19" i="55"/>
  <c r="I19" i="55"/>
  <c r="H19" i="55"/>
  <c r="G19" i="55"/>
  <c r="F19" i="55"/>
  <c r="E19" i="55"/>
  <c r="D19" i="55"/>
  <c r="L18" i="55"/>
  <c r="K18" i="55"/>
  <c r="J18" i="55"/>
  <c r="L17" i="55"/>
  <c r="K17" i="55"/>
  <c r="J17" i="55"/>
  <c r="J16" i="55"/>
  <c r="J15" i="55"/>
  <c r="J14" i="55"/>
  <c r="J13" i="55"/>
  <c r="J12" i="55"/>
  <c r="J11" i="55"/>
  <c r="J10" i="55"/>
  <c r="J9" i="55"/>
  <c r="J8" i="55"/>
  <c r="J7" i="55"/>
  <c r="J6" i="55"/>
  <c r="I77" i="56"/>
  <c r="I76" i="56"/>
  <c r="G70" i="56"/>
  <c r="G69" i="56"/>
  <c r="L69" i="56" s="1"/>
  <c r="G68" i="56"/>
  <c r="L68" i="56" s="1"/>
  <c r="G67" i="56"/>
  <c r="G66" i="56"/>
  <c r="J65" i="56"/>
  <c r="I65" i="56"/>
  <c r="H65" i="56"/>
  <c r="G65" i="56"/>
  <c r="G64" i="56"/>
  <c r="G63" i="56"/>
  <c r="G62" i="56"/>
  <c r="L62" i="56" s="1"/>
  <c r="G61" i="56"/>
  <c r="L61" i="56" s="1"/>
  <c r="G60" i="56"/>
  <c r="L60" i="56" s="1"/>
  <c r="G59" i="56"/>
  <c r="L59" i="56" s="1"/>
  <c r="J58" i="56"/>
  <c r="I58" i="56"/>
  <c r="H58" i="56"/>
  <c r="N29" i="56"/>
  <c r="M29" i="56"/>
  <c r="L29" i="56"/>
  <c r="K29" i="56"/>
  <c r="L19" i="56"/>
  <c r="K19" i="56"/>
  <c r="J19" i="56"/>
  <c r="I19" i="56"/>
  <c r="H19" i="56"/>
  <c r="G19" i="56"/>
  <c r="F19" i="56"/>
  <c r="E19" i="56"/>
  <c r="D19" i="56"/>
  <c r="L18" i="56"/>
  <c r="K18" i="56"/>
  <c r="J18" i="56"/>
  <c r="L17" i="56"/>
  <c r="K17" i="56"/>
  <c r="J17" i="56"/>
  <c r="J16" i="56"/>
  <c r="J15" i="56"/>
  <c r="J14" i="56"/>
  <c r="J13" i="56"/>
  <c r="J12" i="56"/>
  <c r="J11" i="56"/>
  <c r="J10" i="56"/>
  <c r="J9" i="56"/>
  <c r="J8" i="56"/>
  <c r="J7" i="56"/>
  <c r="J6" i="56"/>
  <c r="I77" i="57"/>
  <c r="I76" i="57"/>
  <c r="G70" i="57"/>
  <c r="G69" i="57"/>
  <c r="L69" i="57" s="1"/>
  <c r="G68" i="57"/>
  <c r="L68" i="57" s="1"/>
  <c r="G67" i="57"/>
  <c r="G66" i="57"/>
  <c r="J65" i="57"/>
  <c r="I65" i="57"/>
  <c r="H65" i="57"/>
  <c r="G64" i="57"/>
  <c r="L64" i="57" s="1"/>
  <c r="G63" i="57"/>
  <c r="G62" i="57"/>
  <c r="L62" i="57" s="1"/>
  <c r="G61" i="57"/>
  <c r="L61" i="57" s="1"/>
  <c r="G60" i="57"/>
  <c r="L60" i="57" s="1"/>
  <c r="G59" i="57"/>
  <c r="L59" i="57" s="1"/>
  <c r="J58" i="57"/>
  <c r="I58" i="57"/>
  <c r="H58" i="57"/>
  <c r="N29" i="57"/>
  <c r="M29" i="57"/>
  <c r="L29" i="57"/>
  <c r="K29" i="57"/>
  <c r="L19" i="57"/>
  <c r="K19" i="57"/>
  <c r="J19" i="57"/>
  <c r="I19" i="57"/>
  <c r="H19" i="57"/>
  <c r="G19" i="57"/>
  <c r="F19" i="57"/>
  <c r="E19" i="57"/>
  <c r="D19" i="57"/>
  <c r="L18" i="57"/>
  <c r="K18" i="57"/>
  <c r="J18" i="57"/>
  <c r="L17" i="57"/>
  <c r="K17" i="57"/>
  <c r="J16" i="57"/>
  <c r="J15" i="57"/>
  <c r="J10" i="57"/>
  <c r="J9" i="57"/>
  <c r="J7" i="57"/>
  <c r="I77" i="58"/>
  <c r="I76" i="58"/>
  <c r="G70" i="58"/>
  <c r="G69" i="58"/>
  <c r="L69" i="58" s="1"/>
  <c r="G68" i="58"/>
  <c r="L68" i="58" s="1"/>
  <c r="G67" i="58"/>
  <c r="G66" i="58"/>
  <c r="J65" i="58"/>
  <c r="I65" i="58"/>
  <c r="H65" i="58"/>
  <c r="G64" i="58"/>
  <c r="L64" i="58" s="1"/>
  <c r="G63" i="58"/>
  <c r="G62" i="58"/>
  <c r="L62" i="58" s="1"/>
  <c r="G61" i="58"/>
  <c r="L61" i="58" s="1"/>
  <c r="G60" i="58"/>
  <c r="L60" i="58" s="1"/>
  <c r="G59" i="58"/>
  <c r="L59" i="58" s="1"/>
  <c r="J58" i="58"/>
  <c r="I58" i="58"/>
  <c r="H58" i="58"/>
  <c r="N29" i="58"/>
  <c r="M29" i="58"/>
  <c r="L29" i="58"/>
  <c r="K29" i="58"/>
  <c r="L19" i="58"/>
  <c r="K19" i="58"/>
  <c r="J19" i="58"/>
  <c r="I19" i="58"/>
  <c r="H19" i="58"/>
  <c r="G19" i="58"/>
  <c r="F19" i="58"/>
  <c r="E19" i="58"/>
  <c r="D19" i="58"/>
  <c r="L18" i="58"/>
  <c r="K18" i="58"/>
  <c r="J18" i="58"/>
  <c r="L17" i="58"/>
  <c r="K17" i="58"/>
  <c r="J17" i="58"/>
  <c r="J16" i="58"/>
  <c r="J15" i="58"/>
  <c r="J14" i="58"/>
  <c r="J13" i="58"/>
  <c r="J12" i="58"/>
  <c r="J11" i="58"/>
  <c r="J10" i="58"/>
  <c r="J9" i="58"/>
  <c r="J8" i="58"/>
  <c r="J7" i="58"/>
  <c r="J6" i="58"/>
  <c r="I77" i="59"/>
  <c r="I76" i="59"/>
  <c r="G70" i="59"/>
  <c r="G69" i="59"/>
  <c r="G68" i="59"/>
  <c r="L68" i="59" s="1"/>
  <c r="G67" i="59"/>
  <c r="G66" i="59"/>
  <c r="J65" i="59"/>
  <c r="I65" i="59"/>
  <c r="H65" i="59"/>
  <c r="G64" i="59"/>
  <c r="G63" i="59"/>
  <c r="G62" i="59"/>
  <c r="L62" i="59" s="1"/>
  <c r="G61" i="59"/>
  <c r="L61" i="59" s="1"/>
  <c r="G60" i="59"/>
  <c r="L60" i="59" s="1"/>
  <c r="G59" i="59"/>
  <c r="L59" i="59" s="1"/>
  <c r="J58" i="59"/>
  <c r="I58" i="59"/>
  <c r="H58" i="59"/>
  <c r="N29" i="59"/>
  <c r="M29" i="59"/>
  <c r="L29" i="59"/>
  <c r="K29" i="59"/>
  <c r="L19" i="59"/>
  <c r="K19" i="59"/>
  <c r="J19" i="59"/>
  <c r="I19" i="59"/>
  <c r="H19" i="59"/>
  <c r="G19" i="59"/>
  <c r="F19" i="59"/>
  <c r="E19" i="59"/>
  <c r="D19" i="59"/>
  <c r="L18" i="59"/>
  <c r="K18" i="59"/>
  <c r="J18" i="59"/>
  <c r="L17" i="59"/>
  <c r="K17" i="59"/>
  <c r="J17" i="59"/>
  <c r="J16" i="59"/>
  <c r="J15" i="59"/>
  <c r="J14" i="59"/>
  <c r="J13" i="59"/>
  <c r="J12" i="59"/>
  <c r="J11" i="59"/>
  <c r="J10" i="59"/>
  <c r="J9" i="59"/>
  <c r="J8" i="59"/>
  <c r="J7" i="59"/>
  <c r="J6" i="59"/>
  <c r="I77" i="60"/>
  <c r="I76" i="60"/>
  <c r="G69" i="60"/>
  <c r="L69" i="60" s="1"/>
  <c r="G68" i="60"/>
  <c r="L68" i="60" s="1"/>
  <c r="G67" i="60"/>
  <c r="G66" i="60"/>
  <c r="J65" i="60"/>
  <c r="I65" i="60"/>
  <c r="H65" i="60"/>
  <c r="G64" i="60"/>
  <c r="L64" i="60" s="1"/>
  <c r="G63" i="60"/>
  <c r="G62" i="60"/>
  <c r="L62" i="60" s="1"/>
  <c r="G61" i="60"/>
  <c r="L61" i="60" s="1"/>
  <c r="G60" i="60"/>
  <c r="L60" i="60" s="1"/>
  <c r="G59" i="60"/>
  <c r="L59" i="60" s="1"/>
  <c r="J58" i="60"/>
  <c r="I58" i="60"/>
  <c r="H58" i="60"/>
  <c r="N29" i="60"/>
  <c r="M29" i="60"/>
  <c r="L29" i="60"/>
  <c r="K29" i="60"/>
  <c r="L19" i="60"/>
  <c r="K19" i="60"/>
  <c r="J19" i="60"/>
  <c r="I19" i="60"/>
  <c r="H19" i="60"/>
  <c r="G19" i="60"/>
  <c r="F19" i="60"/>
  <c r="E19" i="60"/>
  <c r="D19" i="60"/>
  <c r="L18" i="60"/>
  <c r="K18" i="60"/>
  <c r="J18" i="60"/>
  <c r="L17" i="60"/>
  <c r="K17" i="60"/>
  <c r="J17" i="60"/>
  <c r="J16" i="60"/>
  <c r="J15" i="60"/>
  <c r="J14" i="60"/>
  <c r="J13" i="60"/>
  <c r="J12" i="60"/>
  <c r="J11" i="60"/>
  <c r="J10" i="60"/>
  <c r="J9" i="60"/>
  <c r="J8" i="60"/>
  <c r="J7" i="60"/>
  <c r="J6" i="60"/>
  <c r="G70" i="61"/>
  <c r="G69" i="61"/>
  <c r="L69" i="61" s="1"/>
  <c r="G68" i="61"/>
  <c r="L68" i="61" s="1"/>
  <c r="G67" i="61"/>
  <c r="G66" i="61"/>
  <c r="J65" i="61"/>
  <c r="I65" i="61"/>
  <c r="H65" i="61"/>
  <c r="G64" i="61"/>
  <c r="L64" i="61" s="1"/>
  <c r="G63" i="61"/>
  <c r="G62" i="61"/>
  <c r="L62" i="61" s="1"/>
  <c r="G61" i="61"/>
  <c r="L61" i="61" s="1"/>
  <c r="G60" i="61"/>
  <c r="L60" i="61" s="1"/>
  <c r="G59" i="61"/>
  <c r="J58" i="61"/>
  <c r="I58" i="61"/>
  <c r="H58" i="61"/>
  <c r="N29" i="61"/>
  <c r="M29" i="61"/>
  <c r="L29" i="61"/>
  <c r="K29" i="61"/>
  <c r="L19" i="61"/>
  <c r="K19" i="61"/>
  <c r="J19" i="61"/>
  <c r="I19" i="61"/>
  <c r="H19" i="61"/>
  <c r="G19" i="61"/>
  <c r="F19" i="61"/>
  <c r="E19" i="61"/>
  <c r="D19" i="61"/>
  <c r="L18" i="61"/>
  <c r="K18" i="61"/>
  <c r="J18" i="61"/>
  <c r="L17" i="61"/>
  <c r="K17" i="61"/>
  <c r="J17" i="61"/>
  <c r="J16" i="61"/>
  <c r="J15" i="61"/>
  <c r="J14" i="61"/>
  <c r="J13" i="61"/>
  <c r="J12" i="61"/>
  <c r="J11" i="61"/>
  <c r="J10" i="61"/>
  <c r="J9" i="61"/>
  <c r="J8" i="61"/>
  <c r="J7" i="61"/>
  <c r="J6" i="61"/>
  <c r="I77" i="63"/>
  <c r="I76" i="63"/>
  <c r="G70" i="63"/>
  <c r="G69" i="63"/>
  <c r="L69" i="63" s="1"/>
  <c r="G68" i="63"/>
  <c r="L68" i="63" s="1"/>
  <c r="G67" i="63"/>
  <c r="G66" i="63"/>
  <c r="J65" i="63"/>
  <c r="I65" i="63"/>
  <c r="H65" i="63"/>
  <c r="G64" i="63"/>
  <c r="L64" i="63" s="1"/>
  <c r="G63" i="63"/>
  <c r="G62" i="63"/>
  <c r="L62" i="63" s="1"/>
  <c r="G61" i="63"/>
  <c r="G60" i="63"/>
  <c r="G59" i="63"/>
  <c r="L59" i="63" s="1"/>
  <c r="J58" i="63"/>
  <c r="I58" i="63"/>
  <c r="H58" i="63"/>
  <c r="N29" i="63"/>
  <c r="M29" i="63"/>
  <c r="L29" i="63"/>
  <c r="K29" i="63"/>
  <c r="L19" i="63"/>
  <c r="K19" i="63"/>
  <c r="J19" i="63"/>
  <c r="I19" i="63"/>
  <c r="H19" i="63"/>
  <c r="G19" i="63"/>
  <c r="F19" i="63"/>
  <c r="E19" i="63"/>
  <c r="D19" i="63"/>
  <c r="L18" i="63"/>
  <c r="K18" i="63"/>
  <c r="J18" i="63"/>
  <c r="L17" i="63"/>
  <c r="K17" i="63"/>
  <c r="J17" i="63"/>
  <c r="J16" i="63"/>
  <c r="J15" i="63"/>
  <c r="J14" i="63"/>
  <c r="J13" i="63"/>
  <c r="J12" i="63"/>
  <c r="J11" i="63"/>
  <c r="J10" i="63"/>
  <c r="J9" i="63"/>
  <c r="J8" i="63"/>
  <c r="J7" i="63"/>
  <c r="J6" i="63"/>
  <c r="G70" i="62"/>
  <c r="G69" i="62"/>
  <c r="L69" i="62" s="1"/>
  <c r="G68" i="62"/>
  <c r="L68" i="62" s="1"/>
  <c r="G67" i="62"/>
  <c r="G66" i="62"/>
  <c r="J65" i="62"/>
  <c r="I65" i="62"/>
  <c r="H65" i="62"/>
  <c r="G64" i="62"/>
  <c r="L64" i="62" s="1"/>
  <c r="G63" i="62"/>
  <c r="G62" i="62"/>
  <c r="L62" i="62" s="1"/>
  <c r="G61" i="62"/>
  <c r="L61" i="62" s="1"/>
  <c r="G60" i="62"/>
  <c r="L60" i="62" s="1"/>
  <c r="G59" i="62"/>
  <c r="J58" i="62"/>
  <c r="I58" i="62"/>
  <c r="H58" i="62"/>
  <c r="N29" i="62"/>
  <c r="M29" i="62"/>
  <c r="L29" i="62"/>
  <c r="K29" i="62"/>
  <c r="L19" i="62"/>
  <c r="K19" i="62"/>
  <c r="J19" i="62"/>
  <c r="I19" i="62"/>
  <c r="H19" i="62"/>
  <c r="G19" i="62"/>
  <c r="F19" i="62"/>
  <c r="E19" i="62"/>
  <c r="D19" i="62"/>
  <c r="L18" i="62"/>
  <c r="K18" i="62"/>
  <c r="J18" i="62"/>
  <c r="L17" i="62"/>
  <c r="K17" i="62"/>
  <c r="J17" i="62"/>
  <c r="J16" i="62"/>
  <c r="J15" i="62"/>
  <c r="J14" i="62"/>
  <c r="J13" i="62"/>
  <c r="J12" i="62"/>
  <c r="J11" i="62"/>
  <c r="J10" i="62"/>
  <c r="J9" i="62"/>
  <c r="J8" i="62"/>
  <c r="J7" i="62"/>
  <c r="J6" i="62"/>
  <c r="G69" i="64"/>
  <c r="L69" i="64" s="1"/>
  <c r="G68" i="64"/>
  <c r="L68" i="64" s="1"/>
  <c r="G67" i="64"/>
  <c r="G66" i="64"/>
  <c r="G65" i="64" s="1"/>
  <c r="J65" i="64"/>
  <c r="I65" i="64"/>
  <c r="H65" i="64"/>
  <c r="G64" i="64"/>
  <c r="L64" i="64" s="1"/>
  <c r="G63" i="64"/>
  <c r="G62" i="64"/>
  <c r="L62" i="64" s="1"/>
  <c r="G61" i="64"/>
  <c r="L61" i="64" s="1"/>
  <c r="G60" i="64"/>
  <c r="L60" i="64" s="1"/>
  <c r="G59" i="64"/>
  <c r="L59" i="64" s="1"/>
  <c r="J58" i="64"/>
  <c r="I58" i="64"/>
  <c r="H58" i="64"/>
  <c r="N29" i="64"/>
  <c r="M29" i="64"/>
  <c r="L29" i="64"/>
  <c r="K29" i="64"/>
  <c r="L19" i="64"/>
  <c r="K19" i="64"/>
  <c r="J19" i="64"/>
  <c r="I19" i="64"/>
  <c r="H19" i="64"/>
  <c r="G19" i="64"/>
  <c r="F19" i="64"/>
  <c r="E19" i="64"/>
  <c r="D19" i="64"/>
  <c r="L18" i="64"/>
  <c r="K18" i="64"/>
  <c r="J18" i="64"/>
  <c r="L17" i="64"/>
  <c r="K17" i="64"/>
  <c r="J17" i="64"/>
  <c r="J16" i="64"/>
  <c r="J15" i="64"/>
  <c r="J14" i="64"/>
  <c r="J13" i="64"/>
  <c r="J12" i="64"/>
  <c r="J11" i="64"/>
  <c r="J10" i="64"/>
  <c r="J9" i="64"/>
  <c r="J8" i="64"/>
  <c r="J7" i="64"/>
  <c r="J6" i="64"/>
  <c r="I77" i="65"/>
  <c r="I76" i="65"/>
  <c r="G70" i="65"/>
  <c r="G69" i="65"/>
  <c r="L69" i="65" s="1"/>
  <c r="G68" i="65"/>
  <c r="L68" i="65" s="1"/>
  <c r="G67" i="65"/>
  <c r="G66" i="65"/>
  <c r="J65" i="65"/>
  <c r="I65" i="65"/>
  <c r="H65" i="65"/>
  <c r="G64" i="65"/>
  <c r="G63" i="65"/>
  <c r="G62" i="65"/>
  <c r="L62" i="65" s="1"/>
  <c r="G61" i="65"/>
  <c r="L61" i="65" s="1"/>
  <c r="G60" i="65"/>
  <c r="G59" i="65"/>
  <c r="L59" i="65" s="1"/>
  <c r="J58" i="65"/>
  <c r="I58" i="65"/>
  <c r="H58" i="65"/>
  <c r="N29" i="65"/>
  <c r="M29" i="65"/>
  <c r="L29" i="65"/>
  <c r="K29" i="65"/>
  <c r="L19" i="65"/>
  <c r="K19" i="65"/>
  <c r="J19" i="65"/>
  <c r="I19" i="65"/>
  <c r="H19" i="65"/>
  <c r="G19" i="65"/>
  <c r="F19" i="65"/>
  <c r="E19" i="65"/>
  <c r="D19" i="65"/>
  <c r="L18" i="65"/>
  <c r="K18" i="65"/>
  <c r="J18" i="65"/>
  <c r="L17" i="65"/>
  <c r="K17" i="65"/>
  <c r="J17" i="65"/>
  <c r="J16" i="65"/>
  <c r="J15" i="65"/>
  <c r="J14" i="65"/>
  <c r="J13" i="65"/>
  <c r="J12" i="65"/>
  <c r="J11" i="65"/>
  <c r="J10" i="65"/>
  <c r="J9" i="65"/>
  <c r="J8" i="65"/>
  <c r="J7" i="65"/>
  <c r="J6" i="65"/>
  <c r="I77" i="66"/>
  <c r="I76" i="66"/>
  <c r="G70" i="66"/>
  <c r="G69" i="66"/>
  <c r="L69" i="66" s="1"/>
  <c r="G68" i="66"/>
  <c r="L68" i="66" s="1"/>
  <c r="G67" i="66"/>
  <c r="G66" i="66"/>
  <c r="J65" i="66"/>
  <c r="I65" i="66"/>
  <c r="H65" i="66"/>
  <c r="G64" i="66"/>
  <c r="L64" i="66" s="1"/>
  <c r="G63" i="66"/>
  <c r="G58" i="66" s="1"/>
  <c r="G62" i="66"/>
  <c r="G61" i="66"/>
  <c r="L61" i="66" s="1"/>
  <c r="G60" i="66"/>
  <c r="G59" i="66"/>
  <c r="L59" i="66" s="1"/>
  <c r="J58" i="66"/>
  <c r="I58" i="66"/>
  <c r="H58" i="66"/>
  <c r="N29" i="66"/>
  <c r="M29" i="66"/>
  <c r="L29" i="66"/>
  <c r="K29" i="66"/>
  <c r="L19" i="66"/>
  <c r="K19" i="66"/>
  <c r="J19" i="66"/>
  <c r="I19" i="66"/>
  <c r="H19" i="66"/>
  <c r="G19" i="66"/>
  <c r="F19" i="66"/>
  <c r="E19" i="66"/>
  <c r="D19" i="66"/>
  <c r="L18" i="66"/>
  <c r="K18" i="66"/>
  <c r="J18" i="66"/>
  <c r="L17" i="66"/>
  <c r="K17" i="66"/>
  <c r="J17" i="66"/>
  <c r="J16" i="66"/>
  <c r="J15" i="66"/>
  <c r="J14" i="66"/>
  <c r="J13" i="66"/>
  <c r="J12" i="66"/>
  <c r="J11" i="66"/>
  <c r="J10" i="66"/>
  <c r="J9" i="66"/>
  <c r="J8" i="66"/>
  <c r="J7" i="66"/>
  <c r="J6" i="66"/>
  <c r="I77" i="67"/>
  <c r="I76" i="67"/>
  <c r="G70" i="67"/>
  <c r="G69" i="67"/>
  <c r="G68" i="67"/>
  <c r="L68" i="67" s="1"/>
  <c r="G67" i="67"/>
  <c r="G66" i="67"/>
  <c r="J65" i="67"/>
  <c r="I65" i="67"/>
  <c r="H65" i="67"/>
  <c r="G64" i="67"/>
  <c r="L64" i="67" s="1"/>
  <c r="G63" i="67"/>
  <c r="G62" i="67"/>
  <c r="L62" i="67" s="1"/>
  <c r="G61" i="67"/>
  <c r="L61" i="67" s="1"/>
  <c r="G60" i="67"/>
  <c r="L60" i="67" s="1"/>
  <c r="G59" i="67"/>
  <c r="J58" i="67"/>
  <c r="I58" i="67"/>
  <c r="H58" i="67"/>
  <c r="N29" i="67"/>
  <c r="M29" i="67"/>
  <c r="L29" i="67"/>
  <c r="K29" i="67"/>
  <c r="L19" i="67"/>
  <c r="K19" i="67"/>
  <c r="J19" i="67"/>
  <c r="I19" i="67"/>
  <c r="H19" i="67"/>
  <c r="G19" i="67"/>
  <c r="F19" i="67"/>
  <c r="E19" i="67"/>
  <c r="D19" i="67"/>
  <c r="L18" i="67"/>
  <c r="K18" i="67"/>
  <c r="J18" i="67"/>
  <c r="L17" i="67"/>
  <c r="K17" i="67"/>
  <c r="J17" i="67"/>
  <c r="J16" i="67"/>
  <c r="J15" i="67"/>
  <c r="J14" i="67"/>
  <c r="J13" i="67"/>
  <c r="J12" i="67"/>
  <c r="J11" i="67"/>
  <c r="J10" i="67"/>
  <c r="J9" i="67"/>
  <c r="J8" i="67"/>
  <c r="J7" i="67"/>
  <c r="J6" i="67"/>
  <c r="I77" i="68"/>
  <c r="I76" i="68"/>
  <c r="G70" i="68"/>
  <c r="G69" i="68"/>
  <c r="L69" i="68" s="1"/>
  <c r="G68" i="68"/>
  <c r="L68" i="68" s="1"/>
  <c r="G67" i="68"/>
  <c r="G66" i="68"/>
  <c r="J65" i="68"/>
  <c r="I65" i="68"/>
  <c r="H65" i="68"/>
  <c r="G64" i="68"/>
  <c r="L64" i="68" s="1"/>
  <c r="G63" i="68"/>
  <c r="G62" i="68"/>
  <c r="L62" i="68" s="1"/>
  <c r="G61" i="68"/>
  <c r="L61" i="68" s="1"/>
  <c r="G60" i="68"/>
  <c r="G58" i="68" s="1"/>
  <c r="G59" i="68"/>
  <c r="L59" i="68" s="1"/>
  <c r="J58" i="68"/>
  <c r="I58" i="68"/>
  <c r="H58" i="68"/>
  <c r="N29" i="68"/>
  <c r="M29" i="68"/>
  <c r="L29" i="68"/>
  <c r="K29" i="68"/>
  <c r="L19" i="68"/>
  <c r="K19" i="68"/>
  <c r="J19" i="68"/>
  <c r="I19" i="68"/>
  <c r="H19" i="68"/>
  <c r="G19" i="68"/>
  <c r="F19" i="68"/>
  <c r="E19" i="68"/>
  <c r="D19" i="68"/>
  <c r="L18" i="68"/>
  <c r="K18" i="68"/>
  <c r="J18" i="68"/>
  <c r="L17" i="68"/>
  <c r="K17" i="68"/>
  <c r="J17" i="68"/>
  <c r="J16" i="68"/>
  <c r="J15" i="68"/>
  <c r="J14" i="68"/>
  <c r="J13" i="68"/>
  <c r="J12" i="68"/>
  <c r="J11" i="68"/>
  <c r="J10" i="68"/>
  <c r="J9" i="68"/>
  <c r="J8" i="68"/>
  <c r="J7" i="68"/>
  <c r="J6" i="68"/>
  <c r="I77" i="69"/>
  <c r="I76" i="69"/>
  <c r="G70" i="69"/>
  <c r="G69" i="69"/>
  <c r="L69" i="69" s="1"/>
  <c r="G68" i="69"/>
  <c r="L68" i="69" s="1"/>
  <c r="G67" i="69"/>
  <c r="G66" i="69"/>
  <c r="J65" i="69"/>
  <c r="I65" i="69"/>
  <c r="H65" i="69"/>
  <c r="G64" i="69"/>
  <c r="L64" i="69" s="1"/>
  <c r="G63" i="69"/>
  <c r="G62" i="69"/>
  <c r="L62" i="69" s="1"/>
  <c r="G61" i="69"/>
  <c r="L61" i="69" s="1"/>
  <c r="G60" i="69"/>
  <c r="L60" i="69" s="1"/>
  <c r="G59" i="69"/>
  <c r="L59" i="69" s="1"/>
  <c r="J58" i="69"/>
  <c r="I58" i="69"/>
  <c r="H58" i="69"/>
  <c r="N29" i="69"/>
  <c r="M29" i="69"/>
  <c r="L29" i="69"/>
  <c r="K29" i="69"/>
  <c r="L19" i="69"/>
  <c r="K19" i="69"/>
  <c r="J19" i="69"/>
  <c r="I19" i="69"/>
  <c r="H19" i="69"/>
  <c r="G19" i="69"/>
  <c r="F19" i="69"/>
  <c r="E19" i="69"/>
  <c r="D19" i="69"/>
  <c r="L18" i="69"/>
  <c r="K18" i="69"/>
  <c r="J18" i="69"/>
  <c r="L17" i="69"/>
  <c r="K17" i="69"/>
  <c r="J17" i="69"/>
  <c r="J16" i="69"/>
  <c r="J15" i="69"/>
  <c r="J14" i="69"/>
  <c r="J13" i="69"/>
  <c r="J12" i="69"/>
  <c r="J11" i="69"/>
  <c r="J10" i="69"/>
  <c r="J9" i="69"/>
  <c r="J8" i="69"/>
  <c r="J7" i="69"/>
  <c r="J6" i="69"/>
  <c r="I77" i="70"/>
  <c r="I76" i="70"/>
  <c r="G70" i="70"/>
  <c r="G69" i="70"/>
  <c r="L69" i="70" s="1"/>
  <c r="G68" i="70"/>
  <c r="G67" i="70"/>
  <c r="G66" i="70"/>
  <c r="J65" i="70"/>
  <c r="I65" i="70"/>
  <c r="H65" i="70"/>
  <c r="G64" i="70"/>
  <c r="L64" i="70" s="1"/>
  <c r="G63" i="70"/>
  <c r="G62" i="70"/>
  <c r="L62" i="70" s="1"/>
  <c r="G60" i="70"/>
  <c r="L60" i="70" s="1"/>
  <c r="G59" i="70"/>
  <c r="L59" i="70" s="1"/>
  <c r="J58" i="70"/>
  <c r="I58" i="70"/>
  <c r="H58" i="70"/>
  <c r="N29" i="70"/>
  <c r="M29" i="70"/>
  <c r="L29" i="70"/>
  <c r="K29" i="70"/>
  <c r="L19" i="70"/>
  <c r="K19" i="70"/>
  <c r="J19" i="70"/>
  <c r="I19" i="70"/>
  <c r="H19" i="70"/>
  <c r="G19" i="70"/>
  <c r="F19" i="70"/>
  <c r="E19" i="70"/>
  <c r="D19" i="70"/>
  <c r="L18" i="70"/>
  <c r="K18" i="70"/>
  <c r="J18" i="70"/>
  <c r="L17" i="70"/>
  <c r="K17" i="70"/>
  <c r="J17" i="70"/>
  <c r="J16" i="70"/>
  <c r="J15" i="70"/>
  <c r="J14" i="70"/>
  <c r="J13" i="70"/>
  <c r="J12" i="70"/>
  <c r="J11" i="70"/>
  <c r="J10" i="70"/>
  <c r="J9" i="70"/>
  <c r="J8" i="70"/>
  <c r="J7" i="70"/>
  <c r="J6" i="70"/>
  <c r="I77" i="71"/>
  <c r="I76" i="71"/>
  <c r="G70" i="71"/>
  <c r="G69" i="71"/>
  <c r="L69" i="71" s="1"/>
  <c r="G68" i="71"/>
  <c r="G67" i="71"/>
  <c r="G65" i="71" s="1"/>
  <c r="G66" i="71"/>
  <c r="J65" i="71"/>
  <c r="I65" i="71"/>
  <c r="H65" i="71"/>
  <c r="G64" i="71"/>
  <c r="L64" i="71" s="1"/>
  <c r="G63" i="71"/>
  <c r="G62" i="71"/>
  <c r="G58" i="71" s="1"/>
  <c r="G61" i="71"/>
  <c r="L61" i="71" s="1"/>
  <c r="G60" i="71"/>
  <c r="L60" i="71" s="1"/>
  <c r="G59" i="71"/>
  <c r="L59" i="71" s="1"/>
  <c r="J58" i="71"/>
  <c r="I58" i="71"/>
  <c r="H58" i="71"/>
  <c r="N29" i="71"/>
  <c r="M29" i="71"/>
  <c r="L29" i="71"/>
  <c r="K29" i="71"/>
  <c r="L19" i="71"/>
  <c r="K19" i="71"/>
  <c r="J19" i="71"/>
  <c r="I19" i="71"/>
  <c r="H19" i="71"/>
  <c r="G19" i="71"/>
  <c r="F19" i="71"/>
  <c r="E19" i="71"/>
  <c r="D19" i="71"/>
  <c r="L18" i="71"/>
  <c r="K18" i="71"/>
  <c r="J18" i="71"/>
  <c r="L17" i="71"/>
  <c r="K17" i="71"/>
  <c r="J17" i="71"/>
  <c r="J16" i="71"/>
  <c r="J15" i="71"/>
  <c r="J14" i="71"/>
  <c r="J13" i="71"/>
  <c r="J12" i="71"/>
  <c r="J11" i="71"/>
  <c r="J10" i="71"/>
  <c r="J9" i="71"/>
  <c r="J8" i="71"/>
  <c r="J7" i="71"/>
  <c r="J6" i="71"/>
  <c r="G70" i="72"/>
  <c r="G69" i="72"/>
  <c r="L69" i="72" s="1"/>
  <c r="G68" i="72"/>
  <c r="L68" i="72" s="1"/>
  <c r="G67" i="72"/>
  <c r="G66" i="72"/>
  <c r="J65" i="72"/>
  <c r="I65" i="72"/>
  <c r="H65" i="72"/>
  <c r="G64" i="72"/>
  <c r="L64" i="72" s="1"/>
  <c r="G63" i="72"/>
  <c r="G62" i="72"/>
  <c r="L62" i="72" s="1"/>
  <c r="G61" i="72"/>
  <c r="L61" i="72" s="1"/>
  <c r="G60" i="72"/>
  <c r="G59" i="72"/>
  <c r="L59" i="72" s="1"/>
  <c r="J58" i="72"/>
  <c r="I58" i="72"/>
  <c r="H58" i="72"/>
  <c r="N29" i="72"/>
  <c r="M29" i="72"/>
  <c r="L29" i="72"/>
  <c r="K29" i="72"/>
  <c r="L19" i="72"/>
  <c r="K19" i="72"/>
  <c r="J19" i="72"/>
  <c r="I19" i="72"/>
  <c r="H19" i="72"/>
  <c r="G19" i="72"/>
  <c r="F19" i="72"/>
  <c r="E19" i="72"/>
  <c r="D19" i="72"/>
  <c r="L18" i="72"/>
  <c r="K18" i="72"/>
  <c r="J18" i="72"/>
  <c r="L17" i="72"/>
  <c r="K17" i="72"/>
  <c r="J17" i="72"/>
  <c r="J16" i="72"/>
  <c r="J15" i="72"/>
  <c r="J14" i="72"/>
  <c r="J13" i="72"/>
  <c r="J12" i="72"/>
  <c r="J11" i="72"/>
  <c r="J10" i="72"/>
  <c r="J9" i="72"/>
  <c r="J8" i="72"/>
  <c r="J7" i="72"/>
  <c r="J6" i="72"/>
  <c r="I77" i="73"/>
  <c r="I76" i="73"/>
  <c r="G69" i="73"/>
  <c r="L69" i="73" s="1"/>
  <c r="G68" i="73"/>
  <c r="L68" i="73" s="1"/>
  <c r="G67" i="73"/>
  <c r="G66" i="73"/>
  <c r="J65" i="73"/>
  <c r="I65" i="73"/>
  <c r="H65" i="73"/>
  <c r="G64" i="73"/>
  <c r="L64" i="73" s="1"/>
  <c r="G63" i="73"/>
  <c r="G62" i="73"/>
  <c r="L62" i="73" s="1"/>
  <c r="G61" i="73"/>
  <c r="L61" i="73" s="1"/>
  <c r="G60" i="73"/>
  <c r="L60" i="73" s="1"/>
  <c r="G59" i="73"/>
  <c r="L59" i="73" s="1"/>
  <c r="J58" i="73"/>
  <c r="I58" i="73"/>
  <c r="H58" i="73"/>
  <c r="N29" i="73"/>
  <c r="M29" i="73"/>
  <c r="L29" i="73"/>
  <c r="K29" i="73"/>
  <c r="L19" i="73"/>
  <c r="K19" i="73"/>
  <c r="J19" i="73"/>
  <c r="I19" i="73"/>
  <c r="H19" i="73"/>
  <c r="G19" i="73"/>
  <c r="F19" i="73"/>
  <c r="E19" i="73"/>
  <c r="D19" i="73"/>
  <c r="L18" i="73"/>
  <c r="K18" i="73"/>
  <c r="J18" i="73"/>
  <c r="L17" i="73"/>
  <c r="K17" i="73"/>
  <c r="J17" i="73"/>
  <c r="J16" i="73"/>
  <c r="J15" i="73"/>
  <c r="J14" i="73"/>
  <c r="J13" i="73"/>
  <c r="J12" i="73"/>
  <c r="J11" i="73"/>
  <c r="J10" i="73"/>
  <c r="J9" i="73"/>
  <c r="J8" i="73"/>
  <c r="J7" i="73"/>
  <c r="J6" i="73"/>
  <c r="I77" i="74"/>
  <c r="I76" i="74"/>
  <c r="G70" i="74"/>
  <c r="G69" i="74"/>
  <c r="L69" i="74" s="1"/>
  <c r="G68" i="74"/>
  <c r="G67" i="74"/>
  <c r="G66" i="74"/>
  <c r="J65" i="74"/>
  <c r="I65" i="74"/>
  <c r="H65" i="74"/>
  <c r="G64" i="74"/>
  <c r="L64" i="74" s="1"/>
  <c r="G63" i="74"/>
  <c r="G62" i="74"/>
  <c r="L62" i="74" s="1"/>
  <c r="G61" i="74"/>
  <c r="L61" i="74" s="1"/>
  <c r="G60" i="74"/>
  <c r="L60" i="74" s="1"/>
  <c r="G59" i="74"/>
  <c r="L59" i="74" s="1"/>
  <c r="J58" i="74"/>
  <c r="I58" i="74"/>
  <c r="H58" i="74"/>
  <c r="N29" i="74"/>
  <c r="M29" i="74"/>
  <c r="L29" i="74"/>
  <c r="K29" i="74"/>
  <c r="K22" i="74"/>
  <c r="J22" i="74"/>
  <c r="H22" i="74"/>
  <c r="G22" i="74"/>
  <c r="F22" i="74"/>
  <c r="E22" i="74"/>
  <c r="D22" i="74"/>
  <c r="L19" i="74"/>
  <c r="K19" i="74"/>
  <c r="J19" i="74"/>
  <c r="I19" i="74"/>
  <c r="H19" i="74"/>
  <c r="G19" i="74"/>
  <c r="F19" i="74"/>
  <c r="E19" i="74"/>
  <c r="D19" i="74"/>
  <c r="L18" i="74"/>
  <c r="K18" i="74"/>
  <c r="J18" i="74"/>
  <c r="L17" i="74"/>
  <c r="K17" i="74"/>
  <c r="J17" i="74"/>
  <c r="J16" i="74"/>
  <c r="J15" i="74"/>
  <c r="J14" i="74"/>
  <c r="J13" i="74"/>
  <c r="J12" i="74"/>
  <c r="J11" i="74"/>
  <c r="J10" i="74"/>
  <c r="J9" i="74"/>
  <c r="J8" i="74"/>
  <c r="J7" i="74"/>
  <c r="J6" i="74"/>
  <c r="I77" i="75"/>
  <c r="I76" i="75"/>
  <c r="G70" i="75"/>
  <c r="G69" i="75"/>
  <c r="L69" i="75" s="1"/>
  <c r="G68" i="75"/>
  <c r="L68" i="75" s="1"/>
  <c r="G67" i="75"/>
  <c r="G66" i="75"/>
  <c r="J65" i="75"/>
  <c r="I65" i="75"/>
  <c r="H65" i="75"/>
  <c r="G64" i="75"/>
  <c r="L64" i="75" s="1"/>
  <c r="G63" i="75"/>
  <c r="G62" i="75"/>
  <c r="L62" i="75" s="1"/>
  <c r="G61" i="75"/>
  <c r="L61" i="75" s="1"/>
  <c r="G60" i="75"/>
  <c r="G59" i="75"/>
  <c r="L59" i="75" s="1"/>
  <c r="J58" i="75"/>
  <c r="I58" i="75"/>
  <c r="H58" i="75"/>
  <c r="N29" i="75"/>
  <c r="M29" i="75"/>
  <c r="L29" i="75"/>
  <c r="K29" i="75"/>
  <c r="L19" i="75"/>
  <c r="K19" i="75"/>
  <c r="J19" i="75"/>
  <c r="I19" i="75"/>
  <c r="H19" i="75"/>
  <c r="G19" i="75"/>
  <c r="F19" i="75"/>
  <c r="E19" i="75"/>
  <c r="D19" i="75"/>
  <c r="L18" i="75"/>
  <c r="K18" i="75"/>
  <c r="J18" i="75"/>
  <c r="L17" i="75"/>
  <c r="K17" i="75"/>
  <c r="J17" i="75"/>
  <c r="J16" i="75"/>
  <c r="J15" i="75"/>
  <c r="J14" i="75"/>
  <c r="J13" i="75"/>
  <c r="J12" i="75"/>
  <c r="J11" i="75"/>
  <c r="J10" i="75"/>
  <c r="J9" i="75"/>
  <c r="J8" i="75"/>
  <c r="J7" i="75"/>
  <c r="J6" i="75"/>
  <c r="I77" i="76"/>
  <c r="I76" i="76"/>
  <c r="G69" i="76"/>
  <c r="L69" i="76" s="1"/>
  <c r="G68" i="76"/>
  <c r="L68" i="76" s="1"/>
  <c r="G67" i="76"/>
  <c r="G66" i="76"/>
  <c r="J65" i="76"/>
  <c r="I65" i="76"/>
  <c r="H65" i="76"/>
  <c r="G64" i="76"/>
  <c r="G63" i="76"/>
  <c r="G62" i="76"/>
  <c r="L62" i="76" s="1"/>
  <c r="G61" i="76"/>
  <c r="G60" i="76"/>
  <c r="L60" i="76" s="1"/>
  <c r="G59" i="76"/>
  <c r="L59" i="76" s="1"/>
  <c r="J58" i="76"/>
  <c r="I58" i="76"/>
  <c r="H58" i="76"/>
  <c r="G58" i="76"/>
  <c r="N29" i="76"/>
  <c r="M29" i="76"/>
  <c r="L29" i="76"/>
  <c r="K29" i="76"/>
  <c r="L19" i="76"/>
  <c r="K19" i="76"/>
  <c r="J19" i="76"/>
  <c r="I19" i="76"/>
  <c r="H19" i="76"/>
  <c r="G19" i="76"/>
  <c r="F19" i="76"/>
  <c r="E19" i="76"/>
  <c r="D19" i="76"/>
  <c r="L18" i="76"/>
  <c r="K18" i="76"/>
  <c r="J18" i="76"/>
  <c r="L17" i="76"/>
  <c r="K17" i="76"/>
  <c r="J17" i="76"/>
  <c r="J16" i="76"/>
  <c r="J15" i="76"/>
  <c r="J14" i="76"/>
  <c r="J13" i="76"/>
  <c r="J12" i="76"/>
  <c r="J11" i="76"/>
  <c r="J10" i="76"/>
  <c r="J9" i="76"/>
  <c r="J8" i="76"/>
  <c r="J7" i="76"/>
  <c r="J6" i="76"/>
  <c r="I77" i="77"/>
  <c r="I76" i="77"/>
  <c r="G70" i="77"/>
  <c r="G69" i="77"/>
  <c r="L69" i="77" s="1"/>
  <c r="G68" i="77"/>
  <c r="L68" i="77" s="1"/>
  <c r="G67" i="77"/>
  <c r="G65" i="77" s="1"/>
  <c r="G66" i="77"/>
  <c r="J65" i="77"/>
  <c r="I65" i="77"/>
  <c r="H65" i="77"/>
  <c r="G64" i="77"/>
  <c r="L64" i="77" s="1"/>
  <c r="G63" i="77"/>
  <c r="G62" i="77"/>
  <c r="L62" i="77" s="1"/>
  <c r="G61" i="77"/>
  <c r="G60" i="77"/>
  <c r="L60" i="77" s="1"/>
  <c r="G59" i="77"/>
  <c r="L59" i="77" s="1"/>
  <c r="J58" i="77"/>
  <c r="I58" i="77"/>
  <c r="H58" i="77"/>
  <c r="N29" i="77"/>
  <c r="M29" i="77"/>
  <c r="L29" i="77"/>
  <c r="K29" i="77"/>
  <c r="L19" i="77"/>
  <c r="K19" i="77"/>
  <c r="J19" i="77"/>
  <c r="I19" i="77"/>
  <c r="H19" i="77"/>
  <c r="G19" i="77"/>
  <c r="F19" i="77"/>
  <c r="E19" i="77"/>
  <c r="D19" i="77"/>
  <c r="L18" i="77"/>
  <c r="K18" i="77"/>
  <c r="J18" i="77"/>
  <c r="L17" i="77"/>
  <c r="K17" i="77"/>
  <c r="J17" i="77"/>
  <c r="J16" i="77"/>
  <c r="J15" i="77"/>
  <c r="J14" i="77"/>
  <c r="J13" i="77"/>
  <c r="J12" i="77"/>
  <c r="J11" i="77"/>
  <c r="J10" i="77"/>
  <c r="J9" i="77"/>
  <c r="J8" i="77"/>
  <c r="J7" i="77"/>
  <c r="J6" i="77"/>
  <c r="I77" i="78"/>
  <c r="I76" i="78"/>
  <c r="G70" i="78"/>
  <c r="G69" i="78"/>
  <c r="L69" i="78" s="1"/>
  <c r="G68" i="78"/>
  <c r="L68" i="78" s="1"/>
  <c r="G67" i="78"/>
  <c r="G66" i="78"/>
  <c r="J65" i="78"/>
  <c r="I65" i="78"/>
  <c r="H65" i="78"/>
  <c r="G64" i="78"/>
  <c r="L64" i="78" s="1"/>
  <c r="G63" i="78"/>
  <c r="G62" i="78"/>
  <c r="L62" i="78" s="1"/>
  <c r="G61" i="78"/>
  <c r="L61" i="78" s="1"/>
  <c r="G60" i="78"/>
  <c r="L60" i="78" s="1"/>
  <c r="G59" i="78"/>
  <c r="L59" i="78" s="1"/>
  <c r="J58" i="78"/>
  <c r="I58" i="78"/>
  <c r="H58" i="78"/>
  <c r="N29" i="78"/>
  <c r="M29" i="78"/>
  <c r="L29" i="78"/>
  <c r="K29" i="78"/>
  <c r="L19" i="78"/>
  <c r="K19" i="78"/>
  <c r="J19" i="78"/>
  <c r="I19" i="78"/>
  <c r="H19" i="78"/>
  <c r="G19" i="78"/>
  <c r="F19" i="78"/>
  <c r="E19" i="78"/>
  <c r="D19" i="78"/>
  <c r="L18" i="78"/>
  <c r="K18" i="78"/>
  <c r="J18" i="78"/>
  <c r="L17" i="78"/>
  <c r="K17" i="78"/>
  <c r="J17" i="78"/>
  <c r="J16" i="78"/>
  <c r="J15" i="78"/>
  <c r="J14" i="78"/>
  <c r="J13" i="78"/>
  <c r="J12" i="78"/>
  <c r="J11" i="78"/>
  <c r="J10" i="78"/>
  <c r="J9" i="78"/>
  <c r="J8" i="78"/>
  <c r="J7" i="78"/>
  <c r="J6" i="78"/>
  <c r="I77" i="79"/>
  <c r="I76" i="79"/>
  <c r="G70" i="79"/>
  <c r="G69" i="79"/>
  <c r="L69" i="79" s="1"/>
  <c r="G68" i="79"/>
  <c r="L68" i="79" s="1"/>
  <c r="G67" i="79"/>
  <c r="G66" i="79"/>
  <c r="J65" i="79"/>
  <c r="I65" i="79"/>
  <c r="H65" i="79"/>
  <c r="G64" i="79"/>
  <c r="L64" i="79" s="1"/>
  <c r="G63" i="79"/>
  <c r="G62" i="79"/>
  <c r="G61" i="79"/>
  <c r="L61" i="79" s="1"/>
  <c r="G60" i="79"/>
  <c r="G59" i="79"/>
  <c r="L59" i="79" s="1"/>
  <c r="J58" i="79"/>
  <c r="I58" i="79"/>
  <c r="H58" i="79"/>
  <c r="N29" i="79"/>
  <c r="M29" i="79"/>
  <c r="L29" i="79"/>
  <c r="K29" i="79"/>
  <c r="L19" i="79"/>
  <c r="K19" i="79"/>
  <c r="J19" i="79"/>
  <c r="I19" i="79"/>
  <c r="H19" i="79"/>
  <c r="G19" i="79"/>
  <c r="F19" i="79"/>
  <c r="E19" i="79"/>
  <c r="D19" i="79"/>
  <c r="L18" i="79"/>
  <c r="K18" i="79"/>
  <c r="J18" i="79"/>
  <c r="L17" i="79"/>
  <c r="K17" i="79"/>
  <c r="J17" i="79"/>
  <c r="J16" i="79"/>
  <c r="J15" i="79"/>
  <c r="J14" i="79"/>
  <c r="J13" i="79"/>
  <c r="J12" i="79"/>
  <c r="J11" i="79"/>
  <c r="J10" i="79"/>
  <c r="J9" i="79"/>
  <c r="J8" i="79"/>
  <c r="J7" i="79"/>
  <c r="J6" i="79"/>
  <c r="I77" i="80"/>
  <c r="I76" i="80"/>
  <c r="G70" i="80"/>
  <c r="G69" i="80"/>
  <c r="L69" i="80" s="1"/>
  <c r="G68" i="80"/>
  <c r="G67" i="80"/>
  <c r="G66" i="80"/>
  <c r="J65" i="80"/>
  <c r="I65" i="80"/>
  <c r="H65" i="80"/>
  <c r="G64" i="80"/>
  <c r="L64" i="80" s="1"/>
  <c r="G63" i="80"/>
  <c r="G62" i="80"/>
  <c r="L62" i="80" s="1"/>
  <c r="G61" i="80"/>
  <c r="G60" i="80"/>
  <c r="L60" i="80" s="1"/>
  <c r="G59" i="80"/>
  <c r="L59" i="80" s="1"/>
  <c r="J58" i="80"/>
  <c r="I58" i="80"/>
  <c r="H58" i="80"/>
  <c r="G58" i="80"/>
  <c r="N29" i="80"/>
  <c r="M29" i="80"/>
  <c r="L29" i="80"/>
  <c r="K29" i="80"/>
  <c r="L19" i="80"/>
  <c r="K19" i="80"/>
  <c r="J19" i="80"/>
  <c r="I19" i="80"/>
  <c r="H19" i="80"/>
  <c r="G19" i="80"/>
  <c r="F19" i="80"/>
  <c r="E19" i="80"/>
  <c r="D19" i="80"/>
  <c r="L18" i="80"/>
  <c r="K18" i="80"/>
  <c r="J18" i="80"/>
  <c r="L17" i="80"/>
  <c r="K17" i="80"/>
  <c r="J17" i="80"/>
  <c r="J16" i="80"/>
  <c r="J15" i="80"/>
  <c r="J14" i="80"/>
  <c r="J13" i="80"/>
  <c r="J12" i="80"/>
  <c r="J11" i="80"/>
  <c r="J10" i="80"/>
  <c r="J9" i="80"/>
  <c r="J8" i="80"/>
  <c r="J7" i="80"/>
  <c r="J6" i="80"/>
  <c r="G70" i="81"/>
  <c r="G69" i="81"/>
  <c r="L69" i="81" s="1"/>
  <c r="G68" i="81"/>
  <c r="L68" i="81" s="1"/>
  <c r="G67" i="81"/>
  <c r="G66" i="81"/>
  <c r="J65" i="81"/>
  <c r="I65" i="81"/>
  <c r="H65" i="81"/>
  <c r="G64" i="81"/>
  <c r="L64" i="81" s="1"/>
  <c r="G63" i="81"/>
  <c r="G62" i="81"/>
  <c r="L62" i="81" s="1"/>
  <c r="G61" i="81"/>
  <c r="L61" i="81" s="1"/>
  <c r="G60" i="81"/>
  <c r="L60" i="81" s="1"/>
  <c r="G59" i="81"/>
  <c r="L59" i="81" s="1"/>
  <c r="J58" i="81"/>
  <c r="I58" i="81"/>
  <c r="H58" i="81"/>
  <c r="N29" i="81"/>
  <c r="M29" i="81"/>
  <c r="L29" i="81"/>
  <c r="K29" i="81"/>
  <c r="L19" i="81"/>
  <c r="K19" i="81"/>
  <c r="J19" i="81"/>
  <c r="I19" i="81"/>
  <c r="H19" i="81"/>
  <c r="G19" i="81"/>
  <c r="F19" i="81"/>
  <c r="E19" i="81"/>
  <c r="D19" i="81"/>
  <c r="L18" i="81"/>
  <c r="K18" i="81"/>
  <c r="J18" i="81"/>
  <c r="L17" i="81"/>
  <c r="K17" i="81"/>
  <c r="J17" i="81"/>
  <c r="J16" i="81"/>
  <c r="J15" i="81"/>
  <c r="J14" i="81"/>
  <c r="J13" i="81"/>
  <c r="J12" i="81"/>
  <c r="J11" i="81"/>
  <c r="J10" i="81"/>
  <c r="J9" i="81"/>
  <c r="J8" i="81"/>
  <c r="J7" i="81"/>
  <c r="J6" i="81"/>
  <c r="I77" i="82"/>
  <c r="I76" i="82"/>
  <c r="G70" i="82"/>
  <c r="G65" i="82" s="1"/>
  <c r="G69" i="82"/>
  <c r="L69" i="82" s="1"/>
  <c r="G68" i="82"/>
  <c r="G67" i="82"/>
  <c r="G66" i="82"/>
  <c r="J65" i="82"/>
  <c r="I65" i="82"/>
  <c r="H65" i="82"/>
  <c r="G64" i="82"/>
  <c r="L64" i="82" s="1"/>
  <c r="G63" i="82"/>
  <c r="G62" i="82"/>
  <c r="L62" i="82" s="1"/>
  <c r="G61" i="82"/>
  <c r="L61" i="82" s="1"/>
  <c r="G60" i="82"/>
  <c r="L60" i="82" s="1"/>
  <c r="G59" i="82"/>
  <c r="L59" i="82" s="1"/>
  <c r="J58" i="82"/>
  <c r="I58" i="82"/>
  <c r="H58" i="82"/>
  <c r="N29" i="82"/>
  <c r="M29" i="82"/>
  <c r="L29" i="82"/>
  <c r="K29" i="82"/>
  <c r="L19" i="82"/>
  <c r="K19" i="82"/>
  <c r="J19" i="82"/>
  <c r="I19" i="82"/>
  <c r="H19" i="82"/>
  <c r="G19" i="82"/>
  <c r="F19" i="82"/>
  <c r="E19" i="82"/>
  <c r="D19" i="82"/>
  <c r="L18" i="82"/>
  <c r="K18" i="82"/>
  <c r="J18" i="82"/>
  <c r="L17" i="82"/>
  <c r="K17" i="82"/>
  <c r="J17" i="82"/>
  <c r="J16" i="82"/>
  <c r="J15" i="82"/>
  <c r="J14" i="82"/>
  <c r="J13" i="82"/>
  <c r="J12" i="82"/>
  <c r="J11" i="82"/>
  <c r="J10" i="82"/>
  <c r="J9" i="82"/>
  <c r="J8" i="82"/>
  <c r="J7" i="82"/>
  <c r="J6" i="82"/>
  <c r="G70" i="83"/>
  <c r="G69" i="83"/>
  <c r="L69" i="83" s="1"/>
  <c r="G68" i="83"/>
  <c r="L68" i="83" s="1"/>
  <c r="G67" i="83"/>
  <c r="G66" i="83"/>
  <c r="J65" i="83"/>
  <c r="I65" i="83"/>
  <c r="H65" i="83"/>
  <c r="G64" i="83"/>
  <c r="L64" i="83" s="1"/>
  <c r="G63" i="83"/>
  <c r="G62" i="83"/>
  <c r="L62" i="83" s="1"/>
  <c r="G61" i="83"/>
  <c r="L61" i="83" s="1"/>
  <c r="G60" i="83"/>
  <c r="L60" i="83" s="1"/>
  <c r="G59" i="83"/>
  <c r="J58" i="83"/>
  <c r="I58" i="83"/>
  <c r="H58" i="83"/>
  <c r="N29" i="83"/>
  <c r="M29" i="83"/>
  <c r="L29" i="83"/>
  <c r="K29" i="83"/>
  <c r="L19" i="83"/>
  <c r="K19" i="83"/>
  <c r="J19" i="83"/>
  <c r="I19" i="83"/>
  <c r="H19" i="83"/>
  <c r="G19" i="83"/>
  <c r="F19" i="83"/>
  <c r="E19" i="83"/>
  <c r="D19" i="83"/>
  <c r="L18" i="83"/>
  <c r="K18" i="83"/>
  <c r="J18" i="83"/>
  <c r="L17" i="83"/>
  <c r="K17" i="83"/>
  <c r="J17" i="83"/>
  <c r="J16" i="83"/>
  <c r="J15" i="83"/>
  <c r="J14" i="83"/>
  <c r="J13" i="83"/>
  <c r="J12" i="83"/>
  <c r="J11" i="83"/>
  <c r="J10" i="83"/>
  <c r="J9" i="83"/>
  <c r="J8" i="83"/>
  <c r="J7" i="83"/>
  <c r="J6" i="83"/>
  <c r="I77" i="84"/>
  <c r="I76" i="84"/>
  <c r="G70" i="84"/>
  <c r="G69" i="84"/>
  <c r="G68" i="84"/>
  <c r="L68" i="84" s="1"/>
  <c r="G67" i="84"/>
  <c r="G66" i="84"/>
  <c r="G65" i="84" s="1"/>
  <c r="J65" i="84"/>
  <c r="I65" i="84"/>
  <c r="H65" i="84"/>
  <c r="G64" i="84"/>
  <c r="L64" i="84" s="1"/>
  <c r="G63" i="84"/>
  <c r="G62" i="84"/>
  <c r="L62" i="84" s="1"/>
  <c r="G61" i="84"/>
  <c r="L61" i="84" s="1"/>
  <c r="G60" i="84"/>
  <c r="G58" i="84" s="1"/>
  <c r="G59" i="84"/>
  <c r="J58" i="84"/>
  <c r="I58" i="84"/>
  <c r="H58" i="84"/>
  <c r="N29" i="84"/>
  <c r="M29" i="84"/>
  <c r="L29" i="84"/>
  <c r="K29" i="84"/>
  <c r="L19" i="84"/>
  <c r="K19" i="84"/>
  <c r="J19" i="84"/>
  <c r="I19" i="84"/>
  <c r="H19" i="84"/>
  <c r="G19" i="84"/>
  <c r="F19" i="84"/>
  <c r="E19" i="84"/>
  <c r="D19" i="84"/>
  <c r="L18" i="84"/>
  <c r="K18" i="84"/>
  <c r="J18" i="84"/>
  <c r="L17" i="84"/>
  <c r="K17" i="84"/>
  <c r="J17" i="84"/>
  <c r="J16" i="84"/>
  <c r="J15" i="84"/>
  <c r="J14" i="84"/>
  <c r="J13" i="84"/>
  <c r="J12" i="84"/>
  <c r="J11" i="84"/>
  <c r="J10" i="84"/>
  <c r="J9" i="84"/>
  <c r="J8" i="84"/>
  <c r="J7" i="84"/>
  <c r="J6" i="84"/>
  <c r="I77" i="85"/>
  <c r="I76" i="85"/>
  <c r="G70" i="85"/>
  <c r="G69" i="85"/>
  <c r="L69" i="85" s="1"/>
  <c r="G68" i="85"/>
  <c r="L68" i="85" s="1"/>
  <c r="G67" i="85"/>
  <c r="G66" i="85"/>
  <c r="G65" i="85" s="1"/>
  <c r="J65" i="85"/>
  <c r="I65" i="85"/>
  <c r="H65" i="85"/>
  <c r="G64" i="85"/>
  <c r="L64" i="85" s="1"/>
  <c r="G63" i="85"/>
  <c r="G62" i="85"/>
  <c r="L62" i="85" s="1"/>
  <c r="G61" i="85"/>
  <c r="L61" i="85" s="1"/>
  <c r="G60" i="85"/>
  <c r="G58" i="85" s="1"/>
  <c r="G59" i="85"/>
  <c r="L59" i="85" s="1"/>
  <c r="J58" i="85"/>
  <c r="I58" i="85"/>
  <c r="H58" i="85"/>
  <c r="N29" i="85"/>
  <c r="M29" i="85"/>
  <c r="L29" i="85"/>
  <c r="K29" i="85"/>
  <c r="L19" i="85"/>
  <c r="K19" i="85"/>
  <c r="J19" i="85"/>
  <c r="I19" i="85"/>
  <c r="H19" i="85"/>
  <c r="G19" i="85"/>
  <c r="F19" i="85"/>
  <c r="E19" i="85"/>
  <c r="D19" i="85"/>
  <c r="L18" i="85"/>
  <c r="K18" i="85"/>
  <c r="J18" i="85"/>
  <c r="L17" i="85"/>
  <c r="K17" i="85"/>
  <c r="J17" i="85"/>
  <c r="J16" i="85"/>
  <c r="J15" i="85"/>
  <c r="J14" i="85"/>
  <c r="J13" i="85"/>
  <c r="J12" i="85"/>
  <c r="J11" i="85"/>
  <c r="J10" i="85"/>
  <c r="J9" i="85"/>
  <c r="J8" i="85"/>
  <c r="J7" i="85"/>
  <c r="J6" i="85"/>
  <c r="I77" i="86"/>
  <c r="I76" i="86"/>
  <c r="G70" i="86"/>
  <c r="G69" i="86"/>
  <c r="L69" i="86" s="1"/>
  <c r="G68" i="86"/>
  <c r="L68" i="86" s="1"/>
  <c r="G67" i="86"/>
  <c r="G66" i="86"/>
  <c r="J65" i="86"/>
  <c r="I65" i="86"/>
  <c r="H65" i="86"/>
  <c r="G64" i="86"/>
  <c r="L64" i="86" s="1"/>
  <c r="G63" i="86"/>
  <c r="G62" i="86"/>
  <c r="L62" i="86" s="1"/>
  <c r="G61" i="86"/>
  <c r="G60" i="86"/>
  <c r="L60" i="86" s="1"/>
  <c r="G59" i="86"/>
  <c r="G58" i="86" s="1"/>
  <c r="J58" i="86"/>
  <c r="I58" i="86"/>
  <c r="H58" i="86"/>
  <c r="N29" i="86"/>
  <c r="M29" i="86"/>
  <c r="L29" i="86"/>
  <c r="K29" i="86"/>
  <c r="L19" i="86"/>
  <c r="K19" i="86"/>
  <c r="J19" i="86"/>
  <c r="I19" i="86"/>
  <c r="H19" i="86"/>
  <c r="G19" i="86"/>
  <c r="F19" i="86"/>
  <c r="E19" i="86"/>
  <c r="D19" i="86"/>
  <c r="L18" i="86"/>
  <c r="K18" i="86"/>
  <c r="J18" i="86"/>
  <c r="L17" i="86"/>
  <c r="K17" i="86"/>
  <c r="J17" i="86"/>
  <c r="J16" i="86"/>
  <c r="J15" i="86"/>
  <c r="J14" i="86"/>
  <c r="J13" i="86"/>
  <c r="J12" i="86"/>
  <c r="J11" i="86"/>
  <c r="J10" i="86"/>
  <c r="J9" i="86"/>
  <c r="J8" i="86"/>
  <c r="J7" i="86"/>
  <c r="J6" i="86"/>
  <c r="I77" i="87"/>
  <c r="I76" i="87"/>
  <c r="G70" i="87"/>
  <c r="G65" i="87" s="1"/>
  <c r="G69" i="87"/>
  <c r="L69" i="87" s="1"/>
  <c r="G68" i="87"/>
  <c r="G67" i="87"/>
  <c r="G66" i="87"/>
  <c r="J65" i="87"/>
  <c r="I65" i="87"/>
  <c r="H65" i="87"/>
  <c r="G64" i="87"/>
  <c r="L64" i="87" s="1"/>
  <c r="G63" i="87"/>
  <c r="G62" i="87"/>
  <c r="L62" i="87" s="1"/>
  <c r="G61" i="87"/>
  <c r="L61" i="87" s="1"/>
  <c r="G60" i="87"/>
  <c r="L60" i="87" s="1"/>
  <c r="G59" i="87"/>
  <c r="L59" i="87" s="1"/>
  <c r="J58" i="87"/>
  <c r="I58" i="87"/>
  <c r="H58" i="87"/>
  <c r="N29" i="87"/>
  <c r="M29" i="87"/>
  <c r="L29" i="87"/>
  <c r="K29" i="87"/>
  <c r="K22" i="87"/>
  <c r="J22" i="87"/>
  <c r="H22" i="87"/>
  <c r="G22" i="87"/>
  <c r="D22" i="87"/>
  <c r="L19" i="87"/>
  <c r="K19" i="87"/>
  <c r="J19" i="87"/>
  <c r="I19" i="87"/>
  <c r="H19" i="87"/>
  <c r="G19" i="87"/>
  <c r="F19" i="87"/>
  <c r="E19" i="87"/>
  <c r="D19" i="87"/>
  <c r="L18" i="87"/>
  <c r="K18" i="87"/>
  <c r="J18" i="87"/>
  <c r="L17" i="87"/>
  <c r="K17" i="87"/>
  <c r="J17" i="87"/>
  <c r="J16" i="87"/>
  <c r="J15" i="87"/>
  <c r="J14" i="87"/>
  <c r="J13" i="87"/>
  <c r="J12" i="87"/>
  <c r="J11" i="87"/>
  <c r="J10" i="87"/>
  <c r="J9" i="87"/>
  <c r="J8" i="87"/>
  <c r="J7" i="87"/>
  <c r="J6" i="87"/>
  <c r="I77" i="88"/>
  <c r="I76" i="88"/>
  <c r="G70" i="88"/>
  <c r="G69" i="88"/>
  <c r="L69" i="88" s="1"/>
  <c r="G68" i="88"/>
  <c r="L68" i="88" s="1"/>
  <c r="G67" i="88"/>
  <c r="G66" i="88"/>
  <c r="G65" i="88" s="1"/>
  <c r="J65" i="88"/>
  <c r="I65" i="88"/>
  <c r="H65" i="88"/>
  <c r="G64" i="88"/>
  <c r="L64" i="88" s="1"/>
  <c r="G63" i="88"/>
  <c r="G62" i="88"/>
  <c r="L62" i="88" s="1"/>
  <c r="G61" i="88"/>
  <c r="L61" i="88" s="1"/>
  <c r="G60" i="88"/>
  <c r="L60" i="88" s="1"/>
  <c r="G59" i="88"/>
  <c r="L59" i="88" s="1"/>
  <c r="J58" i="88"/>
  <c r="I58" i="88"/>
  <c r="H58" i="88"/>
  <c r="N29" i="88"/>
  <c r="M29" i="88"/>
  <c r="L29" i="88"/>
  <c r="K29" i="88"/>
  <c r="L19" i="88"/>
  <c r="K19" i="88"/>
  <c r="J19" i="88"/>
  <c r="I19" i="88"/>
  <c r="H19" i="88"/>
  <c r="G19" i="88"/>
  <c r="D19" i="88"/>
  <c r="L18" i="88"/>
  <c r="K18" i="88"/>
  <c r="J18" i="88"/>
  <c r="L17" i="88"/>
  <c r="K17" i="88"/>
  <c r="J17" i="88"/>
  <c r="J16" i="88"/>
  <c r="J15" i="88"/>
  <c r="J14" i="88"/>
  <c r="J13" i="88"/>
  <c r="J12" i="88"/>
  <c r="J11" i="88"/>
  <c r="J10" i="88"/>
  <c r="J9" i="88"/>
  <c r="J8" i="88"/>
  <c r="J7" i="88"/>
  <c r="J6" i="88"/>
  <c r="I77" i="89"/>
  <c r="I76" i="89"/>
  <c r="G70" i="89"/>
  <c r="G69" i="89"/>
  <c r="L69" i="89" s="1"/>
  <c r="G68" i="89"/>
  <c r="L68" i="89" s="1"/>
  <c r="G67" i="89"/>
  <c r="G66" i="89"/>
  <c r="J65" i="89"/>
  <c r="I65" i="89"/>
  <c r="H65" i="89"/>
  <c r="G64" i="89"/>
  <c r="L64" i="89" s="1"/>
  <c r="G63" i="89"/>
  <c r="G62" i="89"/>
  <c r="L62" i="89" s="1"/>
  <c r="G61" i="89"/>
  <c r="L61" i="89" s="1"/>
  <c r="G60" i="89"/>
  <c r="L60" i="89" s="1"/>
  <c r="G59" i="89"/>
  <c r="J58" i="89"/>
  <c r="I58" i="89"/>
  <c r="H58" i="89"/>
  <c r="G58" i="89"/>
  <c r="N29" i="89"/>
  <c r="M29" i="89"/>
  <c r="L29" i="89"/>
  <c r="K29" i="89"/>
  <c r="L19" i="89"/>
  <c r="K19" i="89"/>
  <c r="J19" i="89"/>
  <c r="I19" i="89"/>
  <c r="H19" i="89"/>
  <c r="G19" i="89"/>
  <c r="F19" i="89"/>
  <c r="E19" i="89"/>
  <c r="D19" i="89"/>
  <c r="L18" i="89"/>
  <c r="K18" i="89"/>
  <c r="J18" i="89"/>
  <c r="L17" i="89"/>
  <c r="K17" i="89"/>
  <c r="J17" i="89"/>
  <c r="J16" i="89"/>
  <c r="J15" i="89"/>
  <c r="J14" i="89"/>
  <c r="J13" i="89"/>
  <c r="J12" i="89"/>
  <c r="J11" i="89"/>
  <c r="J10" i="89"/>
  <c r="J9" i="89"/>
  <c r="J8" i="89"/>
  <c r="J7" i="89"/>
  <c r="J6" i="89"/>
  <c r="I77" i="90"/>
  <c r="I76" i="90"/>
  <c r="G70" i="90"/>
  <c r="G69" i="90"/>
  <c r="L69" i="90" s="1"/>
  <c r="G68" i="90"/>
  <c r="L68" i="90" s="1"/>
  <c r="G67" i="90"/>
  <c r="G66" i="90"/>
  <c r="J65" i="90"/>
  <c r="I65" i="90"/>
  <c r="H65" i="90"/>
  <c r="G64" i="90"/>
  <c r="L64" i="90" s="1"/>
  <c r="G63" i="90"/>
  <c r="G62" i="90"/>
  <c r="L62" i="90" s="1"/>
  <c r="G61" i="90"/>
  <c r="L61" i="90" s="1"/>
  <c r="G60" i="90"/>
  <c r="G59" i="90"/>
  <c r="L59" i="90" s="1"/>
  <c r="J58" i="90"/>
  <c r="I58" i="90"/>
  <c r="H58" i="90"/>
  <c r="N29" i="90"/>
  <c r="M29" i="90"/>
  <c r="L29" i="90"/>
  <c r="K29" i="90"/>
  <c r="L19" i="90"/>
  <c r="K19" i="90"/>
  <c r="J19" i="90"/>
  <c r="I19" i="90"/>
  <c r="H19" i="90"/>
  <c r="G19" i="90"/>
  <c r="F19" i="90"/>
  <c r="E19" i="90"/>
  <c r="D19" i="90"/>
  <c r="L18" i="90"/>
  <c r="K18" i="90"/>
  <c r="J18" i="90"/>
  <c r="L17" i="90"/>
  <c r="K17" i="90"/>
  <c r="J17" i="90"/>
  <c r="J16" i="90"/>
  <c r="J15" i="90"/>
  <c r="J14" i="90"/>
  <c r="J13" i="90"/>
  <c r="J12" i="90"/>
  <c r="J11" i="90"/>
  <c r="J10" i="90"/>
  <c r="J9" i="90"/>
  <c r="J8" i="90"/>
  <c r="J7" i="90"/>
  <c r="J6" i="90"/>
  <c r="I77" i="91"/>
  <c r="I76" i="91"/>
  <c r="G70" i="91"/>
  <c r="G69" i="91"/>
  <c r="L69" i="91" s="1"/>
  <c r="G68" i="91"/>
  <c r="L68" i="91" s="1"/>
  <c r="G67" i="91"/>
  <c r="G66" i="91"/>
  <c r="J65" i="91"/>
  <c r="I65" i="91"/>
  <c r="H65" i="91"/>
  <c r="G64" i="91"/>
  <c r="L64" i="91" s="1"/>
  <c r="G63" i="91"/>
  <c r="G62" i="91"/>
  <c r="L62" i="91" s="1"/>
  <c r="G61" i="91"/>
  <c r="L61" i="91" s="1"/>
  <c r="G60" i="91"/>
  <c r="L60" i="91" s="1"/>
  <c r="G59" i="91"/>
  <c r="L59" i="91" s="1"/>
  <c r="J58" i="91"/>
  <c r="I58" i="91"/>
  <c r="H58" i="91"/>
  <c r="N29" i="91"/>
  <c r="M29" i="91"/>
  <c r="L29" i="91"/>
  <c r="K29" i="91"/>
  <c r="L19" i="91"/>
  <c r="K19" i="91"/>
  <c r="J19" i="91"/>
  <c r="I19" i="91"/>
  <c r="H19" i="91"/>
  <c r="G19" i="91"/>
  <c r="F19" i="91"/>
  <c r="E19" i="91"/>
  <c r="D19" i="91"/>
  <c r="L18" i="91"/>
  <c r="K18" i="91"/>
  <c r="J18" i="91"/>
  <c r="L17" i="91"/>
  <c r="K17" i="91"/>
  <c r="J17" i="91"/>
  <c r="J16" i="91"/>
  <c r="J15" i="91"/>
  <c r="J14" i="91"/>
  <c r="J13" i="91"/>
  <c r="J12" i="91"/>
  <c r="J11" i="91"/>
  <c r="J10" i="91"/>
  <c r="J9" i="91"/>
  <c r="J8" i="91"/>
  <c r="J7" i="91"/>
  <c r="J6" i="91"/>
  <c r="I77" i="92"/>
  <c r="I76" i="92"/>
  <c r="G70" i="92"/>
  <c r="G69" i="92"/>
  <c r="L69" i="92" s="1"/>
  <c r="G68" i="92"/>
  <c r="L68" i="92" s="1"/>
  <c r="G67" i="92"/>
  <c r="G66" i="92"/>
  <c r="J65" i="92"/>
  <c r="I65" i="92"/>
  <c r="H65" i="92"/>
  <c r="G64" i="92"/>
  <c r="G63" i="92"/>
  <c r="G62" i="92"/>
  <c r="L62" i="92" s="1"/>
  <c r="G61" i="92"/>
  <c r="G58" i="92" s="1"/>
  <c r="G60" i="92"/>
  <c r="L60" i="92" s="1"/>
  <c r="G59" i="92"/>
  <c r="L59" i="92" s="1"/>
  <c r="J58" i="92"/>
  <c r="I58" i="92"/>
  <c r="H58" i="92"/>
  <c r="N29" i="92"/>
  <c r="M29" i="92"/>
  <c r="L29" i="92"/>
  <c r="K29" i="92"/>
  <c r="L19" i="92"/>
  <c r="K19" i="92"/>
  <c r="J19" i="92"/>
  <c r="I19" i="92"/>
  <c r="H19" i="92"/>
  <c r="G19" i="92"/>
  <c r="F19" i="92"/>
  <c r="E19" i="92"/>
  <c r="D19" i="92"/>
  <c r="L18" i="92"/>
  <c r="K18" i="92"/>
  <c r="J18" i="92"/>
  <c r="L17" i="92"/>
  <c r="K17" i="92"/>
  <c r="J17" i="92"/>
  <c r="J16" i="92"/>
  <c r="J15" i="92"/>
  <c r="J14" i="92"/>
  <c r="J13" i="92"/>
  <c r="J12" i="92"/>
  <c r="J11" i="92"/>
  <c r="J10" i="92"/>
  <c r="J9" i="92"/>
  <c r="J8" i="92"/>
  <c r="J7" i="92"/>
  <c r="J6" i="92"/>
  <c r="I77" i="94"/>
  <c r="I76" i="94"/>
  <c r="G70" i="94"/>
  <c r="G69" i="94"/>
  <c r="L69" i="94" s="1"/>
  <c r="G68" i="94"/>
  <c r="L68" i="94" s="1"/>
  <c r="G67" i="94"/>
  <c r="G66" i="94"/>
  <c r="J65" i="94"/>
  <c r="I65" i="94"/>
  <c r="H65" i="94"/>
  <c r="G64" i="94"/>
  <c r="L64" i="94" s="1"/>
  <c r="G63" i="94"/>
  <c r="G61" i="94"/>
  <c r="L61" i="94" s="1"/>
  <c r="G60" i="94"/>
  <c r="L60" i="94" s="1"/>
  <c r="G59" i="94"/>
  <c r="L59" i="94" s="1"/>
  <c r="J58" i="94"/>
  <c r="I58" i="94"/>
  <c r="H58" i="94"/>
  <c r="N29" i="94"/>
  <c r="M29" i="94"/>
  <c r="L29" i="94"/>
  <c r="K29" i="94"/>
  <c r="L19" i="94"/>
  <c r="K19" i="94"/>
  <c r="J19" i="94"/>
  <c r="I19" i="94"/>
  <c r="H19" i="94"/>
  <c r="G19" i="94"/>
  <c r="F19" i="94"/>
  <c r="E19" i="94"/>
  <c r="D19" i="94"/>
  <c r="L18" i="94"/>
  <c r="K18" i="94"/>
  <c r="J18" i="94"/>
  <c r="L17" i="94"/>
  <c r="K17" i="94"/>
  <c r="J17" i="94"/>
  <c r="J16" i="94"/>
  <c r="J15" i="94"/>
  <c r="J14" i="94"/>
  <c r="J13" i="94"/>
  <c r="J12" i="94"/>
  <c r="J11" i="94"/>
  <c r="J10" i="94"/>
  <c r="J9" i="94"/>
  <c r="J8" i="94"/>
  <c r="J7" i="94"/>
  <c r="J6" i="94"/>
  <c r="I77" i="95"/>
  <c r="I76" i="95"/>
  <c r="G70" i="95"/>
  <c r="G69" i="95"/>
  <c r="L69" i="95" s="1"/>
  <c r="G68" i="95"/>
  <c r="L68" i="95" s="1"/>
  <c r="G67" i="95"/>
  <c r="G66" i="95"/>
  <c r="J65" i="95"/>
  <c r="I65" i="95"/>
  <c r="H65" i="95"/>
  <c r="G64" i="95"/>
  <c r="L64" i="95" s="1"/>
  <c r="G63" i="95"/>
  <c r="G62" i="95"/>
  <c r="L62" i="95" s="1"/>
  <c r="G61" i="95"/>
  <c r="L61" i="95" s="1"/>
  <c r="G60" i="95"/>
  <c r="L60" i="95" s="1"/>
  <c r="G59" i="95"/>
  <c r="J58" i="95"/>
  <c r="I58" i="95"/>
  <c r="H58" i="95"/>
  <c r="N29" i="95"/>
  <c r="M29" i="95"/>
  <c r="L29" i="95"/>
  <c r="K29" i="95"/>
  <c r="L19" i="95"/>
  <c r="K19" i="95"/>
  <c r="J19" i="95"/>
  <c r="I19" i="95"/>
  <c r="H19" i="95"/>
  <c r="G19" i="95"/>
  <c r="F19" i="95"/>
  <c r="E19" i="95"/>
  <c r="D19" i="95"/>
  <c r="L18" i="95"/>
  <c r="K18" i="95"/>
  <c r="J18" i="95"/>
  <c r="L17" i="95"/>
  <c r="K17" i="95"/>
  <c r="J17" i="95"/>
  <c r="J16" i="95"/>
  <c r="J15" i="95"/>
  <c r="J14" i="95"/>
  <c r="J13" i="95"/>
  <c r="J12" i="95"/>
  <c r="J11" i="95"/>
  <c r="J10" i="95"/>
  <c r="J9" i="95"/>
  <c r="J8" i="95"/>
  <c r="J7" i="95"/>
  <c r="J6" i="95"/>
  <c r="I77" i="96"/>
  <c r="I76" i="96"/>
  <c r="G70" i="96"/>
  <c r="G69" i="96"/>
  <c r="L69" i="96" s="1"/>
  <c r="G68" i="96"/>
  <c r="L68" i="96" s="1"/>
  <c r="G67" i="96"/>
  <c r="G66" i="96"/>
  <c r="J65" i="96"/>
  <c r="I65" i="96"/>
  <c r="H65" i="96"/>
  <c r="G64" i="96"/>
  <c r="G58" i="96" s="1"/>
  <c r="G63" i="96"/>
  <c r="G62" i="96"/>
  <c r="L62" i="96" s="1"/>
  <c r="G61" i="96"/>
  <c r="L61" i="96" s="1"/>
  <c r="G60" i="96"/>
  <c r="L60" i="96" s="1"/>
  <c r="G59" i="96"/>
  <c r="J58" i="96"/>
  <c r="I58" i="96"/>
  <c r="H58" i="96"/>
  <c r="N29" i="96"/>
  <c r="M29" i="96"/>
  <c r="L29" i="96"/>
  <c r="K29" i="96"/>
  <c r="L19" i="96"/>
  <c r="K19" i="96"/>
  <c r="J19" i="96"/>
  <c r="I19" i="96"/>
  <c r="H19" i="96"/>
  <c r="G19" i="96"/>
  <c r="F19" i="96"/>
  <c r="E19" i="96"/>
  <c r="D19" i="96"/>
  <c r="L18" i="96"/>
  <c r="K18" i="96"/>
  <c r="J18" i="96"/>
  <c r="L17" i="96"/>
  <c r="K17" i="96"/>
  <c r="J17" i="96"/>
  <c r="J16" i="96"/>
  <c r="J15" i="96"/>
  <c r="J14" i="96"/>
  <c r="J13" i="96"/>
  <c r="J12" i="96"/>
  <c r="J11" i="96"/>
  <c r="J10" i="96"/>
  <c r="J9" i="96"/>
  <c r="J8" i="96"/>
  <c r="J7" i="96"/>
  <c r="J6" i="96"/>
  <c r="I77" i="97"/>
  <c r="I76" i="97"/>
  <c r="G70" i="97"/>
  <c r="G69" i="97"/>
  <c r="L69" i="97" s="1"/>
  <c r="G68" i="97"/>
  <c r="L68" i="97" s="1"/>
  <c r="G67" i="97"/>
  <c r="G66" i="97"/>
  <c r="J65" i="97"/>
  <c r="I65" i="97"/>
  <c r="H65" i="97"/>
  <c r="G64" i="97"/>
  <c r="L64" i="97" s="1"/>
  <c r="G63" i="97"/>
  <c r="G62" i="97"/>
  <c r="G61" i="97"/>
  <c r="L61" i="97" s="1"/>
  <c r="G60" i="97"/>
  <c r="G59" i="97"/>
  <c r="L59" i="97" s="1"/>
  <c r="J58" i="97"/>
  <c r="I58" i="97"/>
  <c r="H58" i="97"/>
  <c r="N29" i="97"/>
  <c r="M29" i="97"/>
  <c r="L29" i="97"/>
  <c r="K29" i="97"/>
  <c r="L19" i="97"/>
  <c r="K19" i="97"/>
  <c r="J19" i="97"/>
  <c r="I19" i="97"/>
  <c r="H19" i="97"/>
  <c r="G19" i="97"/>
  <c r="F19" i="97"/>
  <c r="E19" i="97"/>
  <c r="D19" i="97"/>
  <c r="L18" i="97"/>
  <c r="K18" i="97"/>
  <c r="J18" i="97"/>
  <c r="L17" i="97"/>
  <c r="K17" i="97"/>
  <c r="J17" i="97"/>
  <c r="J16" i="97"/>
  <c r="J15" i="97"/>
  <c r="J14" i="97"/>
  <c r="J13" i="97"/>
  <c r="J12" i="97"/>
  <c r="J11" i="97"/>
  <c r="J10" i="97"/>
  <c r="J9" i="97"/>
  <c r="J8" i="97"/>
  <c r="J7" i="97"/>
  <c r="J6" i="97"/>
  <c r="G70" i="98"/>
  <c r="G69" i="98"/>
  <c r="L69" i="98" s="1"/>
  <c r="G68" i="98"/>
  <c r="L68" i="98" s="1"/>
  <c r="G67" i="98"/>
  <c r="G66" i="98"/>
  <c r="J65" i="98"/>
  <c r="I65" i="98"/>
  <c r="H65" i="98"/>
  <c r="G64" i="98"/>
  <c r="L64" i="98" s="1"/>
  <c r="G63" i="98"/>
  <c r="G62" i="98"/>
  <c r="L62" i="98" s="1"/>
  <c r="G61" i="98"/>
  <c r="L61" i="98" s="1"/>
  <c r="G60" i="98"/>
  <c r="L60" i="98" s="1"/>
  <c r="G59" i="98"/>
  <c r="L59" i="98" s="1"/>
  <c r="J58" i="98"/>
  <c r="I58" i="98"/>
  <c r="H58" i="98"/>
  <c r="N29" i="98"/>
  <c r="M29" i="98"/>
  <c r="L29" i="98"/>
  <c r="K29" i="98"/>
  <c r="L19" i="98"/>
  <c r="K19" i="98"/>
  <c r="J19" i="98"/>
  <c r="I19" i="98"/>
  <c r="H19" i="98"/>
  <c r="G19" i="98"/>
  <c r="F19" i="98"/>
  <c r="E19" i="98"/>
  <c r="D19" i="98"/>
  <c r="L18" i="98"/>
  <c r="K18" i="98"/>
  <c r="J18" i="98"/>
  <c r="L17" i="98"/>
  <c r="K17" i="98"/>
  <c r="J17" i="98"/>
  <c r="J16" i="98"/>
  <c r="J15" i="98"/>
  <c r="J14" i="98"/>
  <c r="J13" i="98"/>
  <c r="J12" i="98"/>
  <c r="J11" i="98"/>
  <c r="J10" i="98"/>
  <c r="J9" i="98"/>
  <c r="J8" i="98"/>
  <c r="J7" i="98"/>
  <c r="J6" i="98"/>
  <c r="I77" i="15"/>
  <c r="I76" i="15"/>
  <c r="G70" i="15"/>
  <c r="G69" i="15"/>
  <c r="L69" i="15" s="1"/>
  <c r="G68" i="15"/>
  <c r="L68" i="15" s="1"/>
  <c r="G67" i="15"/>
  <c r="G66" i="15"/>
  <c r="J65" i="15"/>
  <c r="I65" i="15"/>
  <c r="H65" i="15"/>
  <c r="G65" i="15"/>
  <c r="G64" i="15"/>
  <c r="L64" i="15" s="1"/>
  <c r="G63" i="15"/>
  <c r="G62" i="15"/>
  <c r="L62" i="15" s="1"/>
  <c r="G61" i="15"/>
  <c r="L61" i="15" s="1"/>
  <c r="G60" i="15"/>
  <c r="L60" i="15" s="1"/>
  <c r="G59" i="15"/>
  <c r="L59" i="15" s="1"/>
  <c r="J58" i="15"/>
  <c r="I58" i="15"/>
  <c r="H58" i="15"/>
  <c r="N29" i="15"/>
  <c r="M29" i="15"/>
  <c r="L29" i="15"/>
  <c r="K29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L17" i="15"/>
  <c r="K17" i="15"/>
  <c r="J17" i="15"/>
  <c r="J16" i="15"/>
  <c r="J15" i="15"/>
  <c r="J14" i="15"/>
  <c r="J13" i="15"/>
  <c r="J12" i="15"/>
  <c r="J11" i="15"/>
  <c r="J10" i="15"/>
  <c r="J9" i="15"/>
  <c r="J8" i="15"/>
  <c r="J7" i="15"/>
  <c r="J6" i="15"/>
  <c r="F22" i="14"/>
  <c r="E22" i="14"/>
  <c r="D22" i="14"/>
  <c r="G22" i="14" s="1"/>
  <c r="L19" i="14"/>
  <c r="K19" i="14"/>
  <c r="J19" i="14"/>
  <c r="K22" i="14"/>
  <c r="J22" i="14"/>
  <c r="G58" i="65" l="1"/>
  <c r="G58" i="22"/>
  <c r="L60" i="68"/>
  <c r="L60" i="85"/>
  <c r="G65" i="90"/>
  <c r="G65" i="68"/>
  <c r="G65" i="67"/>
  <c r="G58" i="18"/>
  <c r="L59" i="16"/>
  <c r="L60" i="51"/>
  <c r="L60" i="84"/>
  <c r="G58" i="79"/>
  <c r="G58" i="61"/>
  <c r="L68" i="19"/>
  <c r="G58" i="95"/>
  <c r="G58" i="91"/>
  <c r="G58" i="78"/>
  <c r="L59" i="37"/>
  <c r="G58" i="29"/>
  <c r="G58" i="23"/>
  <c r="G58" i="15"/>
  <c r="G65" i="96"/>
  <c r="G65" i="89"/>
  <c r="G65" i="80"/>
  <c r="G65" i="75"/>
  <c r="G58" i="62"/>
  <c r="G65" i="63"/>
  <c r="G58" i="52"/>
  <c r="G65" i="47"/>
  <c r="G65" i="20"/>
  <c r="L61" i="54"/>
  <c r="G65" i="95"/>
  <c r="G58" i="90"/>
  <c r="G58" i="82"/>
  <c r="G58" i="56"/>
  <c r="G58" i="50"/>
  <c r="G58" i="46"/>
  <c r="G58" i="42"/>
  <c r="G65" i="31"/>
  <c r="L59" i="36"/>
  <c r="L62" i="71"/>
  <c r="L61" i="92"/>
  <c r="L64" i="96"/>
  <c r="G58" i="59"/>
  <c r="G58" i="21"/>
  <c r="G65" i="62"/>
  <c r="G65" i="61"/>
  <c r="G65" i="54"/>
  <c r="G58" i="43"/>
  <c r="G58" i="41"/>
  <c r="G58" i="32"/>
  <c r="G65" i="57"/>
  <c r="G58" i="44"/>
  <c r="G58" i="40"/>
  <c r="G58" i="33"/>
  <c r="G65" i="16"/>
  <c r="L61" i="25"/>
  <c r="G58" i="63"/>
  <c r="L61" i="63"/>
  <c r="G65" i="86"/>
  <c r="G65" i="65"/>
  <c r="L64" i="65"/>
  <c r="G65" i="59"/>
  <c r="L64" i="59"/>
  <c r="G65" i="44"/>
  <c r="L64" i="44"/>
  <c r="G65" i="36"/>
  <c r="G65" i="35"/>
  <c r="G58" i="35"/>
  <c r="G65" i="41"/>
  <c r="G58" i="77"/>
  <c r="L61" i="77"/>
  <c r="G65" i="81"/>
  <c r="G58" i="81"/>
  <c r="G58" i="75"/>
  <c r="G58" i="20"/>
  <c r="G65" i="27"/>
  <c r="G65" i="42"/>
  <c r="G65" i="50"/>
  <c r="G65" i="46"/>
  <c r="G65" i="45"/>
  <c r="G58" i="45"/>
  <c r="G65" i="69"/>
  <c r="G58" i="69"/>
  <c r="G65" i="26"/>
  <c r="G58" i="26"/>
  <c r="G65" i="55"/>
  <c r="G65" i="53"/>
  <c r="G58" i="53"/>
  <c r="G65" i="70"/>
  <c r="G58" i="70"/>
  <c r="G65" i="52"/>
  <c r="G65" i="97"/>
  <c r="G58" i="97"/>
  <c r="G65" i="79"/>
  <c r="G65" i="17"/>
  <c r="G58" i="17"/>
  <c r="G65" i="28"/>
  <c r="G58" i="28"/>
  <c r="G58" i="67"/>
  <c r="L59" i="67"/>
  <c r="G65" i="18"/>
  <c r="G65" i="72"/>
  <c r="G58" i="72"/>
  <c r="G58" i="64"/>
  <c r="G58" i="57"/>
  <c r="G65" i="83"/>
  <c r="G58" i="83"/>
  <c r="L59" i="83"/>
  <c r="G65" i="60"/>
  <c r="G58" i="60"/>
  <c r="G65" i="32"/>
  <c r="G65" i="91"/>
  <c r="G65" i="22"/>
  <c r="L64" i="22"/>
  <c r="G65" i="66"/>
  <c r="G65" i="51"/>
  <c r="G65" i="48"/>
  <c r="G65" i="92"/>
  <c r="G65" i="24"/>
  <c r="G58" i="24"/>
  <c r="G65" i="76"/>
  <c r="G65" i="58"/>
  <c r="G65" i="98"/>
  <c r="G58" i="98"/>
  <c r="G65" i="39"/>
  <c r="G65" i="29"/>
  <c r="G58" i="73"/>
  <c r="G65" i="73"/>
  <c r="G58" i="47"/>
  <c r="G65" i="94"/>
  <c r="G58" i="94"/>
  <c r="G65" i="43"/>
  <c r="G65" i="23"/>
  <c r="G58" i="39"/>
  <c r="G58" i="88"/>
  <c r="G58" i="58"/>
  <c r="G58" i="38"/>
  <c r="G58" i="49"/>
  <c r="L64" i="56"/>
  <c r="L59" i="95"/>
  <c r="G65" i="78"/>
  <c r="G58" i="30"/>
  <c r="L59" i="62"/>
  <c r="G65" i="25"/>
  <c r="G58" i="25"/>
  <c r="G58" i="87"/>
  <c r="G65" i="74"/>
  <c r="G58" i="74"/>
  <c r="I77" i="14"/>
  <c r="I76" i="14"/>
  <c r="I93" i="13" l="1"/>
  <c r="I92" i="13"/>
  <c r="J85" i="13"/>
  <c r="I85" i="13"/>
  <c r="H85" i="13"/>
  <c r="J84" i="13"/>
  <c r="I84" i="13"/>
  <c r="H84" i="13"/>
  <c r="J83" i="13"/>
  <c r="I83" i="13"/>
  <c r="H83" i="13"/>
  <c r="J82" i="13"/>
  <c r="I82" i="13"/>
  <c r="H82" i="13"/>
  <c r="J80" i="13"/>
  <c r="I80" i="13"/>
  <c r="H80" i="13"/>
  <c r="J79" i="13"/>
  <c r="I79" i="13"/>
  <c r="H79" i="13"/>
  <c r="J78" i="13"/>
  <c r="I78" i="13"/>
  <c r="H78" i="13"/>
  <c r="J77" i="13"/>
  <c r="I77" i="13"/>
  <c r="H77" i="13"/>
  <c r="J76" i="13"/>
  <c r="I76" i="13"/>
  <c r="H76" i="13"/>
  <c r="J75" i="13"/>
  <c r="I75" i="13"/>
  <c r="H75" i="13"/>
  <c r="J66" i="13"/>
  <c r="I66" i="13"/>
  <c r="H66" i="13"/>
  <c r="G66" i="13"/>
  <c r="J65" i="13"/>
  <c r="I65" i="13"/>
  <c r="H65" i="13"/>
  <c r="G65" i="13"/>
  <c r="J61" i="13"/>
  <c r="I61" i="13"/>
  <c r="H61" i="13"/>
  <c r="G61" i="13"/>
  <c r="J60" i="13"/>
  <c r="H60" i="13"/>
  <c r="G60" i="13"/>
  <c r="J59" i="13"/>
  <c r="I59" i="13"/>
  <c r="H59" i="13"/>
  <c r="G59" i="13"/>
  <c r="J58" i="13"/>
  <c r="I58" i="13"/>
  <c r="H58" i="13"/>
  <c r="G58" i="13"/>
  <c r="J57" i="13"/>
  <c r="I57" i="13"/>
  <c r="H57" i="13"/>
  <c r="G57" i="13"/>
  <c r="J56" i="13"/>
  <c r="I56" i="13"/>
  <c r="H56" i="13"/>
  <c r="G56" i="13"/>
  <c r="J55" i="13"/>
  <c r="I55" i="13"/>
  <c r="H55" i="13"/>
  <c r="J54" i="13"/>
  <c r="H54" i="13"/>
  <c r="H53" i="13"/>
  <c r="H52" i="13"/>
  <c r="J51" i="13"/>
  <c r="I51" i="13"/>
  <c r="H51" i="13"/>
  <c r="G51" i="13"/>
  <c r="J50" i="13"/>
  <c r="I50" i="13"/>
  <c r="H50" i="13"/>
  <c r="G50" i="13"/>
  <c r="J49" i="13"/>
  <c r="I49" i="13"/>
  <c r="H49" i="13"/>
  <c r="G49" i="13"/>
  <c r="I48" i="13"/>
  <c r="H48" i="13"/>
  <c r="G48" i="13"/>
  <c r="J47" i="13"/>
  <c r="K45" i="13" s="1"/>
  <c r="H47" i="13"/>
  <c r="G47" i="13"/>
  <c r="H45" i="13"/>
  <c r="G45" i="13"/>
  <c r="I40" i="13"/>
  <c r="H40" i="13"/>
  <c r="G40" i="13"/>
  <c r="F40" i="13"/>
  <c r="E40" i="13"/>
  <c r="D40" i="13"/>
  <c r="I39" i="13"/>
  <c r="H39" i="13"/>
  <c r="G39" i="13"/>
  <c r="F39" i="13"/>
  <c r="E39" i="13"/>
  <c r="D39" i="13"/>
  <c r="I37" i="13"/>
  <c r="H37" i="13"/>
  <c r="G37" i="13"/>
  <c r="F37" i="13"/>
  <c r="E37" i="13"/>
  <c r="D37" i="13"/>
  <c r="I36" i="13"/>
  <c r="H36" i="13"/>
  <c r="G36" i="13"/>
  <c r="F36" i="13"/>
  <c r="E36" i="13"/>
  <c r="D36" i="13"/>
  <c r="D34" i="13"/>
  <c r="D33" i="13"/>
  <c r="I34" i="13"/>
  <c r="H34" i="13"/>
  <c r="G34" i="13"/>
  <c r="F34" i="13"/>
  <c r="E34" i="13"/>
  <c r="I33" i="13"/>
  <c r="H33" i="13"/>
  <c r="G33" i="13"/>
  <c r="F33" i="13"/>
  <c r="E33" i="13"/>
  <c r="I32" i="13"/>
  <c r="H32" i="13"/>
  <c r="G32" i="13"/>
  <c r="F32" i="13"/>
  <c r="E32" i="13"/>
  <c r="I31" i="13"/>
  <c r="H31" i="13"/>
  <c r="G31" i="13"/>
  <c r="F31" i="13"/>
  <c r="E31" i="13"/>
  <c r="I30" i="13"/>
  <c r="H30" i="13"/>
  <c r="G30" i="13"/>
  <c r="F30" i="13"/>
  <c r="E30" i="13"/>
  <c r="I29" i="13"/>
  <c r="H29" i="13"/>
  <c r="G29" i="13"/>
  <c r="F29" i="13"/>
  <c r="E29" i="13"/>
  <c r="D29" i="13"/>
  <c r="I28" i="13"/>
  <c r="H28" i="13"/>
  <c r="G28" i="13"/>
  <c r="F28" i="13"/>
  <c r="E28" i="13"/>
  <c r="D28" i="13"/>
  <c r="H27" i="13"/>
  <c r="G27" i="13"/>
  <c r="F27" i="13"/>
  <c r="E27" i="13"/>
  <c r="D27" i="13"/>
  <c r="G26" i="13"/>
  <c r="F26" i="13"/>
  <c r="E26" i="13"/>
  <c r="D26" i="13"/>
  <c r="E25" i="13"/>
  <c r="G24" i="13"/>
  <c r="F24" i="13"/>
  <c r="E24" i="13"/>
  <c r="D24" i="13"/>
  <c r="G22" i="13"/>
  <c r="F22" i="13"/>
  <c r="E22" i="13"/>
  <c r="D22" i="13"/>
  <c r="H81" i="13" l="1"/>
  <c r="I81" i="13"/>
  <c r="J81" i="13"/>
  <c r="I35" i="13"/>
  <c r="D35" i="13"/>
  <c r="E35" i="13"/>
  <c r="F35" i="13"/>
  <c r="G35" i="13"/>
  <c r="H35" i="13"/>
  <c r="H74" i="13"/>
  <c r="G38" i="13"/>
  <c r="N29" i="14"/>
  <c r="M29" i="14"/>
  <c r="L29" i="14"/>
  <c r="K29" i="14"/>
  <c r="L18" i="14"/>
  <c r="L17" i="14"/>
  <c r="K18" i="14"/>
  <c r="K17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G19" i="14"/>
  <c r="F19" i="14"/>
  <c r="E19" i="14"/>
  <c r="D19" i="14"/>
  <c r="G70" i="14"/>
  <c r="G69" i="14"/>
  <c r="L69" i="14" s="1"/>
  <c r="G68" i="14"/>
  <c r="L68" i="14" s="1"/>
  <c r="G67" i="14"/>
  <c r="G66" i="14"/>
  <c r="G65" i="14" s="1"/>
  <c r="G64" i="14"/>
  <c r="L64" i="14" s="1"/>
  <c r="G63" i="14"/>
  <c r="G62" i="14"/>
  <c r="L62" i="14" s="1"/>
  <c r="G61" i="14"/>
  <c r="L61" i="14" s="1"/>
  <c r="G60" i="14"/>
  <c r="L60" i="14" s="1"/>
  <c r="G59" i="14"/>
  <c r="L59" i="14" s="1"/>
  <c r="J65" i="14"/>
  <c r="I65" i="14"/>
  <c r="H65" i="14"/>
  <c r="J58" i="14"/>
  <c r="J74" i="13" s="1"/>
  <c r="I58" i="14"/>
  <c r="I74" i="13" s="1"/>
  <c r="H58" i="14"/>
  <c r="G84" i="13" l="1"/>
  <c r="G85" i="13"/>
  <c r="G82" i="13"/>
  <c r="G76" i="13"/>
  <c r="G77" i="13"/>
  <c r="G79" i="13"/>
  <c r="I38" i="13"/>
  <c r="H38" i="13"/>
  <c r="D38" i="13"/>
  <c r="E38" i="13"/>
  <c r="F38" i="13"/>
  <c r="G83" i="13"/>
  <c r="G78" i="13"/>
  <c r="G75" i="13"/>
  <c r="G80" i="13"/>
  <c r="I19" i="14"/>
  <c r="H19" i="14"/>
  <c r="G58" i="14"/>
  <c r="G74" i="13" s="1"/>
  <c r="G81" i="13" l="1"/>
</calcChain>
</file>

<file path=xl/sharedStrings.xml><?xml version="1.0" encoding="utf-8"?>
<sst xmlns="http://schemas.openxmlformats.org/spreadsheetml/2006/main" count="15097" uniqueCount="146">
  <si>
    <t>№№ п/п</t>
  </si>
  <si>
    <t>Предприятия, учре ждения, организации</t>
  </si>
  <si>
    <t>Общее количество</t>
  </si>
  <si>
    <t>в том числе</t>
  </si>
  <si>
    <t>всего</t>
  </si>
  <si>
    <t>женщин</t>
  </si>
  <si>
    <t>Количество первичных профсоюзных организаций</t>
  </si>
  <si>
    <t>*</t>
  </si>
  <si>
    <t>В том числе профсоюзных организаций студентов, учащихся</t>
  </si>
  <si>
    <t>Количество вновь созданных первичных профсоюзных организаций</t>
  </si>
  <si>
    <t>Всего работающих</t>
  </si>
  <si>
    <t>Из них членов профсоюзов</t>
  </si>
  <si>
    <t>В том числе, впервые принятых в члены профсоюзов</t>
  </si>
  <si>
    <t>Всего учащихся учебных заведений</t>
  </si>
  <si>
    <t>Всего работающих и учащихся</t>
  </si>
  <si>
    <t>Процент охвата профсоюзным членством  работающих и учащихся</t>
  </si>
  <si>
    <t>молодежи до 35 лет</t>
  </si>
  <si>
    <t>Форма № 7</t>
  </si>
  <si>
    <t xml:space="preserve">Утверждена </t>
  </si>
  <si>
    <t>СВОДНЫЙ СТАТИСТИЧЕСКИЙ ОТЧЕТ</t>
  </si>
  <si>
    <t>I. Общие сведения</t>
  </si>
  <si>
    <t>II. Профсоюзные организации и профсоюзное членство</t>
  </si>
  <si>
    <t>Членов профсоюзов – неработающих пенсионеров</t>
  </si>
  <si>
    <t>Всего членов профсоюзов</t>
  </si>
  <si>
    <t>Вышли из профсоюзов по собственному желанию</t>
  </si>
  <si>
    <t>Исключено из профсоюзов</t>
  </si>
  <si>
    <t>В том числе:</t>
  </si>
  <si>
    <t>Наименование показателей</t>
  </si>
  <si>
    <t>Всего</t>
  </si>
  <si>
    <t>освобожденных (штатных) работников</t>
  </si>
  <si>
    <t>Всего председателей первичных профсоюзных организаций</t>
  </si>
  <si>
    <t>Членов профкомов (без председателей)</t>
  </si>
  <si>
    <t xml:space="preserve">Членов всех комиссий профкомов </t>
  </si>
  <si>
    <t>Членов ревизионных комиссий первичных профорганизаций</t>
  </si>
  <si>
    <t>Председателей цеховых комитетов, профбюро</t>
  </si>
  <si>
    <t>Членов цеховых комитетов, профбюро (без председателей)</t>
  </si>
  <si>
    <t>Профгрупоргов</t>
  </si>
  <si>
    <t>III. Профсоюзные кадры и  актив</t>
  </si>
  <si>
    <t>№№п/п</t>
  </si>
  <si>
    <t>Прошли обучение</t>
  </si>
  <si>
    <t>в том числе:</t>
  </si>
  <si>
    <t>Профсоюзные освобожденные (штатные) работники, всего:</t>
  </si>
  <si>
    <t>Председатели первичных профсоюзных организаций</t>
  </si>
  <si>
    <t>Специалисты аппаратов профорганов всех уровней</t>
  </si>
  <si>
    <t>Профсоюзный актив, всего:</t>
  </si>
  <si>
    <t>Неосвобожденные председатели первичных профсоюзных организаций</t>
  </si>
  <si>
    <t>Профгрупорги</t>
  </si>
  <si>
    <t>2.</t>
  </si>
  <si>
    <t xml:space="preserve">Количество школ профсоюзного актива первичных профсоюзных организаций </t>
  </si>
  <si>
    <t>в них обучено (чел.)</t>
  </si>
  <si>
    <t>Доля финансовых средств, израсходованных на обучение кадров и актива (%)</t>
  </si>
  <si>
    <t xml:space="preserve">                                   </t>
  </si>
  <si>
    <t>М.П.</t>
  </si>
  <si>
    <t xml:space="preserve">                                                    (подпись)                                                              (Ф. И. О.)</t>
  </si>
  <si>
    <t xml:space="preserve">общероссийских, межрегиональных профсоюзов </t>
  </si>
  <si>
    <t>1.1</t>
  </si>
  <si>
    <t>первичных профорганизаций, численностью менее 50% от общего числа работающих</t>
  </si>
  <si>
    <t>профсоюзных организаций студентов, учащихся</t>
  </si>
  <si>
    <t>1.2</t>
  </si>
  <si>
    <t>2</t>
  </si>
  <si>
    <t>3</t>
  </si>
  <si>
    <t>4</t>
  </si>
  <si>
    <t>4.1</t>
  </si>
  <si>
    <t>5</t>
  </si>
  <si>
    <t>Всего студентов, учащихся учебных заведений</t>
  </si>
  <si>
    <t>6</t>
  </si>
  <si>
    <t>6.1</t>
  </si>
  <si>
    <t>Всего работающих, студентов и учащихся</t>
  </si>
  <si>
    <t>7</t>
  </si>
  <si>
    <t>8</t>
  </si>
  <si>
    <t>Процент охвата профсоюзным членством  работающих,студентов и учащихся</t>
  </si>
  <si>
    <t>9</t>
  </si>
  <si>
    <t>10</t>
  </si>
  <si>
    <t xml:space="preserve"> председателей первичных профсоюзных организаций студентов, учащихся</t>
  </si>
  <si>
    <t>1.3</t>
  </si>
  <si>
    <t>1.4</t>
  </si>
  <si>
    <t>Председателей межрегиональных, объединенных профсоюзных организаций</t>
  </si>
  <si>
    <t>Специалистов аппарата межрегиональных, объединенных профсоюзных организаций</t>
  </si>
  <si>
    <t>11</t>
  </si>
  <si>
    <t>13</t>
  </si>
  <si>
    <t>14</t>
  </si>
  <si>
    <t>15</t>
  </si>
  <si>
    <t>16</t>
  </si>
  <si>
    <t>Председатель территориального объединения организаций профсоюзов</t>
  </si>
  <si>
    <t>17</t>
  </si>
  <si>
    <t>18</t>
  </si>
  <si>
    <t>Специалистов аппарата профобъединения</t>
  </si>
  <si>
    <t>Председателей координационных советов организаций профсоюзов в муниципальных образования</t>
  </si>
  <si>
    <t>IV. Сведения об организации подготовки, повышения квалификации и переподготовки профсоюзных кадров и актива</t>
  </si>
  <si>
    <t>Председатели цеховых профсоюзных организаций</t>
  </si>
  <si>
    <t>1.5</t>
  </si>
  <si>
    <t>1.6</t>
  </si>
  <si>
    <t>2.1</t>
  </si>
  <si>
    <t>2.2</t>
  </si>
  <si>
    <t>Председатели ревизионной комиссии первичной профсоюзной организации</t>
  </si>
  <si>
    <t>2.3</t>
  </si>
  <si>
    <t>2.4</t>
  </si>
  <si>
    <t>Образовательные организации высшего образования</t>
  </si>
  <si>
    <t>Профессиональные образовательные организации</t>
  </si>
  <si>
    <t>на краткосрочных семинарах</t>
  </si>
  <si>
    <t>по дополнительным образовательным программам или программам повышения квалификации объемом более 16 часов</t>
  </si>
  <si>
    <t>прошли профессиональную переподготовку по дополнительным профессиональным программам объемом свыше 250 часов</t>
  </si>
  <si>
    <t xml:space="preserve">    Отчет составляется ежегодно на основании отчетов первичных профсоюзных организаций по форме № 2  и представляется каждой республиканской, краевой,  межрегиональной, областной,  дорожной, бассейновой,         районной, городской  организацией профсоюза, межрегиональной  профсоюзной организацией, объединенной   профсоюзной организацией или иной аналогичной структурной  организацией Профсоюза в вышестоящую организацию Профсоюза и в территориальное объединение   организаций профсоюзов не позднее 1 февраля.
              Общероссийские, межрегиональные профсоюзы и территориальные объединения организаций профсоюзов представляют сводный отчет в ФНПР не позднее 1 марта.
</t>
  </si>
  <si>
    <t xml:space="preserve">постановлением Генерального Совета ФНПР </t>
  </si>
  <si>
    <t>12</t>
  </si>
  <si>
    <t>19</t>
  </si>
  <si>
    <t>председателей малочисленных до 15 чел. первичных профорганизаций</t>
  </si>
  <si>
    <t xml:space="preserve">В том числе:   </t>
  </si>
  <si>
    <t>председателей первичных профсоюзных организаций предприятий, учреждений, организаций</t>
  </si>
  <si>
    <t>Председатели межрегиональных, объединенных профсоюзных организаций</t>
  </si>
  <si>
    <t>от 03.04.2017   № 6-2</t>
  </si>
  <si>
    <t>Из них членов Профсоюза</t>
  </si>
  <si>
    <t>В том числе, впервые принятых в члены Профсоюза</t>
  </si>
  <si>
    <t>Членов Профсоюза – неработающих пенсионеров</t>
  </si>
  <si>
    <t>Членов Профсоюза - временно не работающих</t>
  </si>
  <si>
    <t>Всего членов Профсоюза</t>
  </si>
  <si>
    <t>Вышли из Профсоюза по собственному желанию</t>
  </si>
  <si>
    <t>Исключено из Профсоюза</t>
  </si>
  <si>
    <t>Председателей городских, районных организаций Профсоюза</t>
  </si>
  <si>
    <t>Специалистов аппарата городских, районных организаций Профсоюза</t>
  </si>
  <si>
    <t>Председателей республиканских, краевых, областных, дорожных, бассейновых организаций Профсоюза                                   ( в том числе гг. Москва, Санкт-Петербург, Севастополь)</t>
  </si>
  <si>
    <t>Специалистов аппарата республиканских, краевых, областных, дорожных, бассейновых организаций Профсоюза  (в том числе гг. Москва, Санкт-Петербург, Севастополь)</t>
  </si>
  <si>
    <t>Председатель общероссийского, межрегионального Профсоюза</t>
  </si>
  <si>
    <t>Специалистов аппарата общероссийского, межрегионального Профсоюза</t>
  </si>
  <si>
    <t>Уполномоченных представителей (доверенных лиц) общероссийского, межрегионального Профсоюза</t>
  </si>
  <si>
    <t>Председатели районных, городских организаций Профсоюза</t>
  </si>
  <si>
    <t>Председатели республиканских, краевых, областных, дорожных, бассейновых организаций Профсоюза</t>
  </si>
  <si>
    <t>Председатели координационных советов организаций Профсоюза в муниципальных образованиях</t>
  </si>
  <si>
    <t>Наименование организации Общероссийский профессиональный союз работников государственных учреждений и общественного обслуживания Российской Федерации</t>
  </si>
  <si>
    <t>Адрес 119119, г. Москва, Ленинский проспект, д. 42, корпус 1</t>
  </si>
  <si>
    <t>Ф.И.О. председателя Водянов Николай Анатольевич</t>
  </si>
  <si>
    <t>ФИО,телефон исполнителя Данилова Г.И. (495) 938-80-60</t>
  </si>
  <si>
    <t xml:space="preserve">Факс (495) 938-82-88 </t>
  </si>
  <si>
    <t>E-mail org@prgu.ru</t>
  </si>
  <si>
    <r>
      <t>Председатель</t>
    </r>
    <r>
      <rPr>
        <sz val="14"/>
        <rFont val="Times New Roman Cyr"/>
        <family val="1"/>
        <charset val="204"/>
      </rPr>
      <t xml:space="preserve"> _____________________________                </t>
    </r>
    <r>
      <rPr>
        <u/>
        <sz val="14"/>
        <rFont val="Times New Roman Cyr"/>
        <charset val="204"/>
      </rPr>
      <t>Водянов Николай Анатольевич</t>
    </r>
  </si>
  <si>
    <t>за 2023 год</t>
  </si>
  <si>
    <t>Проверка столбца 6</t>
  </si>
  <si>
    <t>Проверка строки 1</t>
  </si>
  <si>
    <t>проверка</t>
  </si>
  <si>
    <t>4.2%</t>
  </si>
  <si>
    <t>_</t>
  </si>
  <si>
    <t>-</t>
  </si>
  <si>
    <t xml:space="preserve">            -</t>
  </si>
  <si>
    <t xml:space="preserve"> </t>
  </si>
  <si>
    <t>Дата заполнения «10» апреля 2024 г.</t>
  </si>
  <si>
    <r>
      <rPr>
        <b/>
        <sz val="12"/>
        <rFont val="Times New Roman Cyr"/>
        <charset val="204"/>
      </rPr>
      <t xml:space="preserve">Приложение №2 </t>
    </r>
    <r>
      <rPr>
        <sz val="12"/>
        <rFont val="Times New Roman Cyr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к постановлению  Президиума Профсоюза                                                                                                                                                  </t>
    </r>
    <r>
      <rPr>
        <sz val="12"/>
        <rFont val="Times New Roman Cyr"/>
        <charset val="204"/>
      </rPr>
      <t xml:space="preserve">от 10.04.2024 г. №29-1  </t>
    </r>
    <r>
      <rPr>
        <sz val="12"/>
        <rFont val="Times New Roman Cyr"/>
        <family val="1"/>
        <charset val="204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</si>
</sst>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_);_(* \(#,##0.0\);_(* &quot;-&quot;??_);_(@_)"/>
    <numFmt numFmtId="165" formatCode="_(* #,##0_);_(* \(#,##0\);_(* &quot;-&quot;??_);_(@_)"/>
    <numFmt numFmtId="166" formatCode="#,##0.0\ &quot;₽&quot;"/>
    <numFmt numFmtId="167" formatCode="0.0"/>
    <numFmt numFmtId="168" formatCode="#,##0.0"/>
  </numFmts>
  <fonts count="25" x14ac:knownFonts="1">
    <font>
      <sz val="10"/>
      <name val="Arial Cyr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8"/>
      <name val="Times New Roman Cyr"/>
      <family val="1"/>
      <charset val="204"/>
    </font>
    <font>
      <sz val="16"/>
      <name val="Times New Roman Cyr"/>
      <family val="1"/>
      <charset val="204"/>
    </font>
    <font>
      <i/>
      <sz val="14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0"/>
      <name val="Times New Roman Cyr"/>
      <charset val="204"/>
    </font>
    <font>
      <b/>
      <sz val="12"/>
      <name val="Times New Roman Cyr"/>
      <charset val="204"/>
    </font>
    <font>
      <u/>
      <sz val="14"/>
      <name val="Times New Roman Cyr"/>
      <charset val="204"/>
    </font>
    <font>
      <sz val="14"/>
      <name val="Times New Roman Cyr"/>
      <charset val="204"/>
    </font>
    <font>
      <b/>
      <sz val="12"/>
      <color rgb="FFFF0000"/>
      <name val="Times New Roman Cyr"/>
      <family val="1"/>
      <charset val="204"/>
    </font>
    <font>
      <b/>
      <sz val="10"/>
      <color rgb="FFFF0000"/>
      <name val="Times New Roman Cyr"/>
      <family val="1"/>
      <charset val="204"/>
    </font>
    <font>
      <b/>
      <sz val="10"/>
      <color rgb="FFFF0000"/>
      <name val="Arial Cyr"/>
      <charset val="204"/>
    </font>
    <font>
      <sz val="10"/>
      <color theme="6" tint="-0.249977111117893"/>
      <name val="Arial Cyr"/>
      <charset val="204"/>
    </font>
    <font>
      <b/>
      <sz val="12"/>
      <color theme="1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b/>
      <sz val="10"/>
      <name val="Times New Roman Cyr"/>
      <charset val="204"/>
    </font>
    <font>
      <sz val="12"/>
      <name val="Times New Roman Cyr"/>
      <charset val="204"/>
    </font>
    <font>
      <sz val="12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165" fontId="1" fillId="0" borderId="0" xfId="0" applyNumberFormat="1" applyFont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 vertical="center" textRotation="90" wrapText="1"/>
      <protection locked="0"/>
    </xf>
    <xf numFmtId="0" fontId="6" fillId="0" borderId="0" xfId="0" applyFont="1" applyAlignment="1" applyProtection="1">
      <alignment horizontal="justify"/>
      <protection locked="0"/>
    </xf>
    <xf numFmtId="0" fontId="5" fillId="0" borderId="0" xfId="0" applyFont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 vertical="center"/>
    </xf>
    <xf numFmtId="165" fontId="4" fillId="3" borderId="1" xfId="0" applyNumberFormat="1" applyFont="1" applyFill="1" applyBorder="1" applyAlignment="1" applyProtection="1">
      <alignment horizontal="center" vertical="center"/>
    </xf>
    <xf numFmtId="165" fontId="4" fillId="4" borderId="1" xfId="0" applyNumberFormat="1" applyFont="1" applyFill="1" applyBorder="1" applyAlignment="1" applyProtection="1">
      <alignment horizontal="center" vertical="center"/>
    </xf>
    <xf numFmtId="10" fontId="4" fillId="0" borderId="1" xfId="0" applyNumberFormat="1" applyFont="1" applyBorder="1" applyAlignment="1" applyProtection="1">
      <alignment horizontal="right" vertical="center" wrapText="1"/>
    </xf>
    <xf numFmtId="165" fontId="1" fillId="0" borderId="0" xfId="0" applyNumberFormat="1" applyFont="1" applyAlignment="1">
      <alignment vertical="center" wrapText="1"/>
    </xf>
    <xf numFmtId="165" fontId="4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/>
    </xf>
    <xf numFmtId="165" fontId="4" fillId="5" borderId="1" xfId="0" applyNumberFormat="1" applyFont="1" applyFill="1" applyBorder="1" applyAlignment="1" applyProtection="1">
      <alignment horizontal="center" vertical="center"/>
    </xf>
    <xf numFmtId="165" fontId="0" fillId="5" borderId="1" xfId="0" applyNumberFormat="1" applyFill="1" applyBorder="1"/>
    <xf numFmtId="0" fontId="0" fillId="5" borderId="1" xfId="0" applyFill="1" applyBorder="1"/>
    <xf numFmtId="165" fontId="4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 applyProtection="1">
      <alignment horizontal="center" vertical="center"/>
    </xf>
    <xf numFmtId="165" fontId="0" fillId="0" borderId="0" xfId="0" applyNumberFormat="1"/>
    <xf numFmtId="165" fontId="16" fillId="5" borderId="1" xfId="0" applyNumberFormat="1" applyFont="1" applyFill="1" applyBorder="1" applyAlignment="1" applyProtection="1">
      <alignment horizontal="center" vertical="center"/>
    </xf>
    <xf numFmtId="165" fontId="17" fillId="5" borderId="1" xfId="0" applyNumberFormat="1" applyFont="1" applyFill="1" applyBorder="1" applyAlignment="1" applyProtection="1">
      <alignment vertical="center" wrapText="1"/>
      <protection locked="0"/>
    </xf>
    <xf numFmtId="165" fontId="18" fillId="5" borderId="1" xfId="0" applyNumberFormat="1" applyFont="1" applyFill="1" applyBorder="1"/>
    <xf numFmtId="165" fontId="19" fillId="7" borderId="1" xfId="0" applyNumberFormat="1" applyFont="1" applyFill="1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165" fontId="4" fillId="0" borderId="0" xfId="0" applyNumberFormat="1" applyFont="1" applyFill="1" applyBorder="1" applyAlignment="1" applyProtection="1">
      <alignment horizontal="center" vertical="center"/>
    </xf>
    <xf numFmtId="165" fontId="19" fillId="0" borderId="0" xfId="0" applyNumberFormat="1" applyFont="1" applyFill="1" applyBorder="1"/>
    <xf numFmtId="165" fontId="16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65" fontId="17" fillId="0" borderId="0" xfId="0" applyNumberFormat="1" applyFont="1" applyFill="1" applyBorder="1" applyAlignment="1" applyProtection="1">
      <alignment vertical="center" wrapText="1"/>
      <protection locked="0"/>
    </xf>
    <xf numFmtId="165" fontId="18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165" fontId="0" fillId="0" borderId="0" xfId="0" applyNumberFormat="1" applyFill="1" applyBorder="1"/>
    <xf numFmtId="165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90" wrapText="1"/>
      <protection locked="0"/>
    </xf>
    <xf numFmtId="165" fontId="1" fillId="0" borderId="0" xfId="0" applyNumberFormat="1" applyFont="1" applyFill="1" applyBorder="1" applyAlignment="1" applyProtection="1">
      <alignment vertical="center" wrapText="1"/>
      <protection locked="0"/>
    </xf>
    <xf numFmtId="10" fontId="4" fillId="0" borderId="0" xfId="0" applyNumberFormat="1" applyFont="1" applyFill="1" applyBorder="1" applyAlignment="1" applyProtection="1">
      <alignment horizontal="right" vertical="center" wrapText="1"/>
    </xf>
    <xf numFmtId="165" fontId="4" fillId="0" borderId="3" xfId="0" applyNumberFormat="1" applyFont="1" applyBorder="1" applyAlignment="1" applyProtection="1">
      <alignment horizontal="center" vertical="center"/>
    </xf>
    <xf numFmtId="166" fontId="1" fillId="2" borderId="1" xfId="0" applyNumberFormat="1" applyFont="1" applyFill="1" applyBorder="1" applyAlignment="1" applyProtection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165" fontId="4" fillId="0" borderId="17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67" fontId="1" fillId="2" borderId="1" xfId="0" applyNumberFormat="1" applyFont="1" applyFill="1" applyBorder="1" applyAlignment="1" applyProtection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3" fontId="0" fillId="5" borderId="1" xfId="0" applyNumberFormat="1" applyFill="1" applyBorder="1"/>
    <xf numFmtId="165" fontId="1" fillId="5" borderId="0" xfId="0" applyNumberFormat="1" applyFont="1" applyFill="1" applyAlignment="1" applyProtection="1">
      <alignment vertical="center" wrapText="1"/>
      <protection locked="0"/>
    </xf>
    <xf numFmtId="165" fontId="0" fillId="5" borderId="0" xfId="0" applyNumberFormat="1" applyFill="1"/>
    <xf numFmtId="165" fontId="13" fillId="0" borderId="1" xfId="0" applyNumberFormat="1" applyFont="1" applyBorder="1" applyAlignment="1">
      <alignment horizontal="right" vertical="center"/>
    </xf>
    <xf numFmtId="165" fontId="20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20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165" fontId="21" fillId="0" borderId="0" xfId="0" applyNumberFormat="1" applyFont="1" applyAlignment="1" applyProtection="1">
      <alignment vertical="center" wrapText="1"/>
      <protection locked="0"/>
    </xf>
    <xf numFmtId="165" fontId="22" fillId="0" borderId="0" xfId="0" applyNumberFormat="1" applyFont="1" applyAlignment="1" applyProtection="1">
      <alignment vertical="center" wrapText="1"/>
      <protection locked="0"/>
    </xf>
    <xf numFmtId="3" fontId="1" fillId="0" borderId="0" xfId="0" applyNumberFormat="1" applyFont="1" applyAlignment="1" applyProtection="1">
      <alignment vertical="center" wrapText="1"/>
      <protection locked="0"/>
    </xf>
    <xf numFmtId="165" fontId="12" fillId="0" borderId="0" xfId="0" applyNumberFormat="1" applyFont="1" applyAlignment="1" applyProtection="1">
      <alignment vertical="center" wrapText="1"/>
      <protection locked="0"/>
    </xf>
    <xf numFmtId="165" fontId="4" fillId="3" borderId="16" xfId="0" applyNumberFormat="1" applyFont="1" applyFill="1" applyBorder="1" applyAlignment="1" applyProtection="1">
      <alignment horizontal="center" vertical="center"/>
    </xf>
    <xf numFmtId="165" fontId="4" fillId="3" borderId="17" xfId="0" applyNumberFormat="1" applyFont="1" applyFill="1" applyBorder="1" applyAlignment="1" applyProtection="1">
      <alignment horizontal="center" vertical="center"/>
    </xf>
    <xf numFmtId="168" fontId="4" fillId="3" borderId="18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justify"/>
      <protection locked="0"/>
    </xf>
    <xf numFmtId="0" fontId="10" fillId="0" borderId="0" xfId="0" applyFont="1" applyAlignment="1" applyProtection="1">
      <alignment horizontal="justify"/>
      <protection locked="0"/>
    </xf>
    <xf numFmtId="0" fontId="10" fillId="0" borderId="0" xfId="0" applyFont="1" applyAlignment="1" applyProtection="1">
      <alignment horizontal="justify" vertical="top"/>
      <protection locked="0"/>
    </xf>
    <xf numFmtId="0" fontId="11" fillId="0" borderId="0" xfId="0" applyFont="1" applyAlignment="1" applyProtection="1">
      <alignment horizontal="justify"/>
      <protection locked="0"/>
    </xf>
    <xf numFmtId="0" fontId="5" fillId="0" borderId="8" xfId="0" applyFont="1" applyBorder="1" applyAlignment="1" applyProtection="1">
      <alignment horizontal="justify" vertical="center" wrapText="1"/>
      <protection locked="0"/>
    </xf>
    <xf numFmtId="0" fontId="5" fillId="0" borderId="9" xfId="0" applyFont="1" applyBorder="1" applyAlignment="1" applyProtection="1">
      <alignment horizontal="justify" vertical="center" wrapText="1"/>
      <protection locked="0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6" xfId="0" applyFont="1" applyBorder="1" applyAlignment="1" applyProtection="1">
      <alignment horizontal="justify" vertical="center" wrapText="1"/>
      <protection locked="0"/>
    </xf>
    <xf numFmtId="0" fontId="5" fillId="0" borderId="1" xfId="0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4" fillId="0" borderId="2" xfId="0" applyFont="1" applyBorder="1" applyAlignment="1" applyProtection="1">
      <alignment horizontal="center" vertical="center" textRotation="90" wrapText="1"/>
      <protection locked="0"/>
    </xf>
    <xf numFmtId="0" fontId="4" fillId="0" borderId="14" xfId="0" applyFont="1" applyBorder="1" applyAlignment="1" applyProtection="1">
      <alignment horizontal="center" vertical="center" textRotation="90" wrapText="1"/>
      <protection locked="0"/>
    </xf>
    <xf numFmtId="0" fontId="4" fillId="0" borderId="3" xfId="0" applyFont="1" applyBorder="1" applyAlignment="1" applyProtection="1">
      <alignment horizontal="center" vertical="center" textRotation="90" wrapText="1"/>
      <protection locked="0"/>
    </xf>
    <xf numFmtId="0" fontId="5" fillId="3" borderId="1" xfId="0" applyFont="1" applyFill="1" applyBorder="1" applyAlignment="1" applyProtection="1">
      <alignment horizontal="justify" vertical="center" wrapText="1"/>
      <protection locked="0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 applyProtection="1">
      <alignment horizontal="justify" vertical="center" wrapText="1"/>
      <protection locked="0"/>
    </xf>
    <xf numFmtId="0" fontId="6" fillId="3" borderId="1" xfId="0" applyFont="1" applyFill="1" applyBorder="1" applyAlignment="1" applyProtection="1">
      <alignment horizontal="justify" vertical="center" wrapText="1"/>
      <protection locked="0"/>
    </xf>
    <xf numFmtId="0" fontId="0" fillId="0" borderId="15" xfId="0" applyBorder="1" applyAlignment="1"/>
    <xf numFmtId="0" fontId="0" fillId="0" borderId="0" xfId="0" applyAlignme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justify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justify"/>
      <protection locked="0"/>
    </xf>
    <xf numFmtId="0" fontId="6" fillId="0" borderId="7" xfId="0" applyFont="1" applyBorder="1" applyAlignment="1" applyProtection="1">
      <alignment horizontal="justify" vertical="center" wrapText="1"/>
      <protection locked="0"/>
    </xf>
    <xf numFmtId="0" fontId="6" fillId="0" borderId="4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textRotation="90" wrapText="1"/>
      <protection locked="0"/>
    </xf>
    <xf numFmtId="0" fontId="6" fillId="0" borderId="0" xfId="0" applyFont="1" applyFill="1" applyBorder="1" applyAlignment="1" applyProtection="1">
      <alignment horizontal="justify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/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justify" vertical="center" wrapText="1"/>
      <protection locked="0"/>
    </xf>
    <xf numFmtId="0" fontId="6" fillId="3" borderId="4" xfId="0" applyFont="1" applyFill="1" applyBorder="1" applyAlignment="1" applyProtection="1">
      <alignment horizontal="justify" vertical="center" wrapText="1"/>
      <protection locked="0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0" fillId="0" borderId="0" xfId="0" applyFill="1" applyBorder="1" applyAlignment="1">
      <alignment vertical="center" wrapText="1"/>
    </xf>
    <xf numFmtId="0" fontId="5" fillId="0" borderId="3" xfId="0" applyFont="1" applyBorder="1" applyAlignment="1" applyProtection="1">
      <alignment horizontal="justify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externalLink" Target="externalLinks/externalLink4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22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.xml"/><Relationship Id="rId95" Type="http://schemas.openxmlformats.org/officeDocument/2006/relationships/externalLink" Target="externalLinks/externalLink1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18.xml"/><Relationship Id="rId108" Type="http://schemas.openxmlformats.org/officeDocument/2006/relationships/theme" Target="theme/theme1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externalLink" Target="externalLinks/externalLink6.xml"/><Relationship Id="rId96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1.xml"/><Relationship Id="rId94" Type="http://schemas.openxmlformats.org/officeDocument/2006/relationships/externalLink" Target="externalLinks/externalLink9.xml"/><Relationship Id="rId99" Type="http://schemas.openxmlformats.org/officeDocument/2006/relationships/externalLink" Target="externalLinks/externalLink14.xml"/><Relationship Id="rId10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12.xml"/><Relationship Id="rId104" Type="http://schemas.openxmlformats.org/officeDocument/2006/relationships/externalLink" Target="externalLinks/externalLink1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2.xml"/><Relationship Id="rId110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5.xml"/><Relationship Id="rId105" Type="http://schemas.openxmlformats.org/officeDocument/2006/relationships/externalLink" Target="externalLinks/externalLink2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8.xml"/><Relationship Id="rId9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3.xml"/><Relationship Id="rId11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oboleva\Desktop\&#1089;&#1090;&#1072;&#1090;&#1080;&#1089;&#1090;&#1080;&#1082;&#1072;%202024\&#1056;&#1077;&#1075;&#1080;&#1086;&#1085;&#1099;\&#1040;&#1083;&#1090;&#1072;&#1081;%20&#1056;\&#1092;.7%20&#1087;&#1088;&#1072;&#1074;&#1082;&#1080;%2008.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oboleva\Desktop\&#1089;&#1090;&#1072;&#1090;&#1080;&#1089;&#1090;&#1080;&#1082;&#1072;%202024\&#1056;&#1077;&#1075;&#1080;&#1086;&#1085;&#1099;\&#1040;&#1084;&#1091;&#1088;\&#1060;&#1086;&#1088;&#1084;&#1072;-7%20&#1087;&#1086;%20&#1080;&#1090;&#1086;&#1075;&#1072;&#1084;%202023%20&#1075;&#1086;&#1076;&#1072;%20&#1041;&#1054;&#1053;&#1044;&#1040;&#1056;&#1045;&#104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oboleva\Desktop\&#1089;&#1090;&#1072;&#1090;&#1080;&#1089;&#1090;&#1080;&#1082;&#1072;%202024\&#1056;&#1077;&#1075;&#1080;&#1086;&#1085;&#1099;\&#1041;&#1077;&#1083;&#1075;&#1086;&#1088;&#1086;&#1076;\&#1060;&#1086;&#1088;&#1084;&#1072;-7%20(30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oboleva\Desktop\&#1089;&#1090;&#1072;&#1090;&#1080;&#1089;&#1090;&#1080;&#1082;&#1072;%202024\&#1056;&#1077;&#1075;&#1080;&#1086;&#1085;&#1099;\&#1041;&#1088;&#1103;&#1085;&#1089;&#1082;\&#1060;&#1086;&#1088;&#1084;&#1072;-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oboleva\Desktop\&#1089;&#1090;&#1072;&#1090;&#1080;&#1089;&#1090;&#1080;&#1082;&#1072;%202024\&#1056;&#1077;&#1075;&#1080;&#1086;&#1085;&#1099;\&#1044;&#1072;&#1075;&#1077;&#1089;&#1090;&#1072;&#1085;\&#1092;.7%20&#1087;&#1088;&#1072;&#1074;&#1082;&#1080;%2005.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oboleva\Desktop\&#1089;&#1090;&#1072;&#1090;&#1080;&#1089;&#1090;&#1080;&#1082;&#1072;%202024\&#1056;&#1077;&#1075;&#1080;&#1086;&#1085;&#1099;\&#1045;&#1074;&#1088;&#1077;&#1081;&#1089;&#1082;&#1072;&#1103;\&#1092;.7%20&#1087;&#1088;&#1072;&#1074;&#1082;&#1072;%2008.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oboleva\Desktop\&#1089;&#1090;&#1072;&#1090;&#1080;&#1089;&#1090;&#1080;&#1082;&#1072;%202024\&#1056;&#1077;&#1075;&#1080;&#1086;&#1085;&#1099;\&#1048;&#1088;&#1082;&#1091;&#1090;&#1089;&#1082;\&#1092;.%207%20&#1087;&#1088;&#1072;&#1074;&#1082;&#1080;%2019.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oboleva\Desktop\&#1089;&#1090;&#1072;&#1090;&#1080;&#1089;&#1090;&#1080;&#1082;&#1072;%202024\&#1056;&#1077;&#1075;&#1080;&#1086;&#1085;&#1099;\&#1050;&#1072;&#1083;&#1091;&#1075;&#1072;\&#1050;&#1072;&#1083;&#1091;&#1075;&#1072;_&#1092;&#1086;&#1088;&#1084;&#1072;%2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oboleva\Desktop\&#1089;&#1090;&#1072;&#1090;&#1080;&#1089;&#1090;&#1080;&#1082;&#1072;%202024\&#1056;&#1077;&#1075;&#1080;&#1086;&#1085;&#1099;\&#1050;&#1088;&#1072;&#1089;&#1085;&#1086;&#1103;&#1088;&#1089;&#1082;&#1072;&#1103;\&#1092;.7%20&#1087;&#1088;&#1072;&#1074;&#1082;&#1080;%2007.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oboleva\Desktop\&#1089;&#1090;&#1072;&#1090;&#1080;&#1089;&#1090;&#1080;&#1082;&#1072;%202024\&#1056;&#1077;&#1075;&#1080;&#1086;&#1085;&#1099;\&#1050;&#1091;&#1088;&#1075;&#1072;&#1085;\&#1060;&#1086;&#1088;&#1084;&#1072;-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oboleva\Desktop\&#1089;&#1090;&#1072;&#1090;&#1080;&#1089;&#1090;&#1080;&#1082;&#1072;%202024\&#1056;&#1077;&#1075;&#1080;&#1086;&#1085;&#1099;\&#1050;&#1088;&#1099;&#1084;\&#1060;&#1086;&#1088;&#1084;&#1072;-7%20(3)%20202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oboleva\Desktop\&#1089;&#1090;&#1072;&#1090;&#1080;&#1089;&#1090;&#1080;&#1082;&#1072;%202024\&#1056;&#1077;&#1075;&#1080;&#1086;&#1085;&#1099;\&#1052;%20&#1086;&#1073;&#1083;&#1072;&#1089;&#1090;&#1100;\&#1092;.7%20&#1087;&#1088;&#1072;&#1074;&#1082;&#1080;%2031.01.202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oboleva\Desktop\&#1089;&#1090;&#1072;&#1090;&#1080;&#1089;&#1090;&#1080;&#1082;&#1072;%202024\&#1056;&#1077;&#1075;&#1080;&#1086;&#1085;&#1099;\&#1052;&#1091;&#1088;&#1084;&#1072;&#1085;&#1089;&#1082;\&#1092;.%207%20&#1087;&#1088;&#1072;&#1074;&#1082;&#1080;%2019.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oboleva\Desktop\&#1089;&#1090;&#1072;&#1090;&#1080;&#1089;&#1090;&#1080;&#1082;&#1072;%202024\&#1056;&#1077;&#1075;&#1080;&#1086;&#1085;&#1099;\&#1053;&#1080;&#1078;&#1077;&#1075;&#1086;&#1088;&#1086;&#1076;&#1089;&#1082;&#1072;&#1103;\&#1092;.%207%20&#1087;&#1088;&#1072;&#1074;&#1082;&#1080;%2008.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oboleva\Desktop\&#1089;&#1090;&#1072;&#1090;&#1080;&#1089;&#1090;&#1080;&#1082;&#1072;%202024\&#1056;&#1077;&#1075;&#1080;&#1086;&#1085;&#1099;\&#1055;&#1077;&#1085;&#1079;&#1072;\&#1092;.7%20&#1087;&#1088;&#1072;&#1074;&#1082;&#1080;%2008.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oboleva\Desktop\&#1089;&#1090;&#1072;&#1090;&#1080;&#1089;&#1090;&#1080;&#1082;&#1072;%202024\&#1056;&#1077;&#1075;&#1080;&#1086;&#1085;&#1099;\&#1055;&#1089;&#1082;&#1086;&#1074;\&#1092;.%207%20&#1087;&#1088;&#1072;&#1074;&#1082;&#1080;%2013.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oboleva\Desktop\&#1089;&#1090;&#1072;&#1090;&#1080;&#1089;&#1090;&#1080;&#1082;&#1072;%202024\&#1056;&#1077;&#1075;&#1080;&#1086;&#1085;&#1099;\&#1071;&#1082;&#1091;&#1090;&#1080;&#1103;\&#1092;.7%20&#1087;&#1088;&#1072;&#1074;&#1082;&#1080;%2005.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oboleva\Desktop\&#1089;&#1090;&#1072;&#1090;&#1080;&#1089;&#1090;&#1080;&#1082;&#1072;%202024\&#1056;&#1077;&#1075;&#1080;&#1086;&#1085;&#1099;\&#1057;&#1072;&#1093;&#1072;&#1083;&#1080;&#1085;\&#1092;.7%20&#1087;&#1088;&#1072;&#1074;&#1082;&#1080;%2005.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oboleva\Desktop\&#1089;&#1090;&#1072;&#1090;&#1080;&#1089;&#1090;&#1080;&#1082;&#1072;%202024\&#1056;&#1077;&#1075;&#1080;&#1086;&#1085;&#1099;\&#1057;&#1090;&#1072;&#1074;&#1088;&#1086;&#1087;&#1086;&#1083;&#1100;\15.02\&#1060;&#1086;&#1088;&#1084;&#1072;-7%20202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oboleva\Desktop\&#1089;&#1090;&#1072;&#1090;&#1080;&#1089;&#1090;&#1080;&#1082;&#1072;%202024\&#1056;&#1077;&#1075;&#1080;&#1086;&#1085;&#1099;\&#1058;&#1091;&#1083;&#1072;\&#1060;&#1086;&#1088;&#1084;&#1072;%2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oboleva\Desktop\&#1089;&#1090;&#1072;&#1090;&#1080;&#1089;&#1090;&#1080;&#1082;&#1072;%202024\&#1056;&#1077;&#1075;&#1080;&#1086;&#1085;&#1099;\&#1061;&#1072;&#1073;&#1072;&#1088;&#1086;&#1074;&#1089;&#1082;\&#1092;.7%2008.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oboleva\Desktop\&#1089;&#1090;&#1072;&#1090;&#1080;&#1089;&#1090;&#1080;&#1082;&#1072;%202024\&#1056;&#1077;&#1075;&#1080;&#1086;&#1085;&#1099;\&#1071;&#1088;&#1086;&#1089;&#1083;&#1072;&#1074;&#1083;&#1100;\&#1092;.7%20&#1087;&#1088;&#1072;&#1074;&#1082;&#1080;%2005.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свод разд2"/>
      <sheetName val="Свод разд 3"/>
      <sheetName val="Свод разд 4"/>
      <sheetName val="Свод разд 4а"/>
      <sheetName val="Лист1"/>
    </sheetNames>
    <sheetDataSet>
      <sheetData sheetId="0"/>
      <sheetData sheetId="1"/>
      <sheetData sheetId="2">
        <row r="72">
          <cell r="K72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свод разд2"/>
      <sheetName val="Свод разд 3"/>
      <sheetName val="Свод разд 4"/>
      <sheetName val="Свод разд 4а"/>
      <sheetName val="Лист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свод разд2"/>
      <sheetName val="Свод разд 3"/>
      <sheetName val="Свод разд 4"/>
      <sheetName val="Свод разд 4а"/>
      <sheetName val="Лист1"/>
      <sheetName val="Лист2"/>
      <sheetName val="Лист3"/>
    </sheetNames>
    <sheetDataSet>
      <sheetData sheetId="0"/>
      <sheetData sheetId="1"/>
      <sheetData sheetId="2">
        <row r="72">
          <cell r="K72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свод разд2"/>
      <sheetName val="Свод разд 3"/>
      <sheetName val="Свод разд 4"/>
      <sheetName val="Свод разд 4а"/>
      <sheetName val="Лист1"/>
    </sheetNames>
    <sheetDataSet>
      <sheetData sheetId="0"/>
      <sheetData sheetId="1"/>
      <sheetData sheetId="2">
        <row r="72">
          <cell r="K72">
            <v>0</v>
          </cell>
        </row>
      </sheetData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свод разд2"/>
      <sheetName val="Свод разд 3"/>
      <sheetName val="Свод разд 4"/>
      <sheetName val="Свод разд 4а"/>
      <sheetName val="Лист1"/>
    </sheetNames>
    <sheetDataSet>
      <sheetData sheetId="0"/>
      <sheetData sheetId="1"/>
      <sheetData sheetId="2"/>
      <sheetData sheetId="3">
        <row r="73">
          <cell r="AK73"/>
          <cell r="AL73"/>
          <cell r="AO73"/>
          <cell r="AP73"/>
          <cell r="AS73"/>
          <cell r="AT73"/>
          <cell r="AW73"/>
          <cell r="AX73"/>
          <cell r="AZ73"/>
          <cell r="BA73"/>
          <cell r="BB73"/>
        </row>
      </sheetData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свод разд2"/>
      <sheetName val="Свод разд 3"/>
      <sheetName val="Свод разд 4"/>
      <sheetName val="Свод разд 4а"/>
      <sheetName val="Лист1"/>
    </sheetNames>
    <sheetDataSet>
      <sheetData sheetId="0"/>
      <sheetData sheetId="1"/>
      <sheetData sheetId="2">
        <row r="72">
          <cell r="K72">
            <v>0</v>
          </cell>
        </row>
      </sheetData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свод разд2"/>
      <sheetName val="Свод разд 3"/>
      <sheetName val="Свод разд 4"/>
      <sheetName val="Свод разд 4а"/>
      <sheetName val="Лист1"/>
    </sheetNames>
    <sheetDataSet>
      <sheetData sheetId="0"/>
      <sheetData sheetId="1">
        <row r="73">
          <cell r="BH73">
            <v>0</v>
          </cell>
          <cell r="BN73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свод разд2"/>
      <sheetName val="Свод разд 3"/>
      <sheetName val="Свод разд 4"/>
      <sheetName val="Свод разд 4а"/>
      <sheetName val="Лист1"/>
    </sheetNames>
    <sheetDataSet>
      <sheetData sheetId="0"/>
      <sheetData sheetId="1">
        <row r="73">
          <cell r="CC73" t="str">
            <v>*</v>
          </cell>
        </row>
      </sheetData>
      <sheetData sheetId="2">
        <row r="72">
          <cell r="K72">
            <v>0</v>
          </cell>
        </row>
      </sheetData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свод разд2"/>
      <sheetName val="Свод разд 3"/>
      <sheetName val="Свод разд 4"/>
      <sheetName val="Свод разд 4а"/>
      <sheetName val="Лист1"/>
    </sheetNames>
    <sheetDataSet>
      <sheetData sheetId="0"/>
      <sheetData sheetId="1"/>
      <sheetData sheetId="2">
        <row r="72">
          <cell r="C72">
            <v>0</v>
          </cell>
          <cell r="K72">
            <v>0</v>
          </cell>
        </row>
      </sheetData>
      <sheetData sheetId="3">
        <row r="73">
          <cell r="AQ73">
            <v>0</v>
          </cell>
          <cell r="AU73">
            <v>0</v>
          </cell>
          <cell r="AY73">
            <v>0</v>
          </cell>
        </row>
      </sheetData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свод разд2"/>
      <sheetName val="Свод разд 3"/>
      <sheetName val="Свод разд 4"/>
      <sheetName val="Свод разд 4а"/>
      <sheetName val="Лист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свод разд2"/>
      <sheetName val="Свод разд 3"/>
      <sheetName val="Свод разд 4"/>
      <sheetName val="Свод разд 4а"/>
      <sheetName val="Лист1"/>
    </sheetNames>
    <sheetDataSet>
      <sheetData sheetId="0"/>
      <sheetData sheetId="1"/>
      <sheetData sheetId="2">
        <row r="72">
          <cell r="K72">
            <v>0</v>
          </cell>
        </row>
      </sheetData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свод разд2"/>
      <sheetName val="Свод разд 3"/>
      <sheetName val="Свод разд 4"/>
      <sheetName val="Свод разд 4а"/>
      <sheetName val="Лист1"/>
    </sheetNames>
    <sheetDataSet>
      <sheetData sheetId="0"/>
      <sheetData sheetId="1">
        <row r="73">
          <cell r="CC73" t="str">
            <v>*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свод разд2"/>
      <sheetName val="Свод разд 3"/>
      <sheetName val="Свод разд 4"/>
      <sheetName val="Свод разд 4а"/>
      <sheetName val="Лист1"/>
    </sheetNames>
    <sheetDataSet>
      <sheetData sheetId="0"/>
      <sheetData sheetId="1">
        <row r="73">
          <cell r="M73">
            <v>0</v>
          </cell>
          <cell r="AP73">
            <v>0</v>
          </cell>
          <cell r="AW73">
            <v>0</v>
          </cell>
          <cell r="BC73">
            <v>0</v>
          </cell>
          <cell r="BG73">
            <v>0</v>
          </cell>
          <cell r="BH73">
            <v>0</v>
          </cell>
          <cell r="BM73">
            <v>0</v>
          </cell>
          <cell r="BN73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свод разд2"/>
      <sheetName val="Свод разд 3"/>
      <sheetName val="Свод разд 4"/>
      <sheetName val="Свод разд 4а"/>
      <sheetName val="Лист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свод разд2"/>
      <sheetName val="Свод разд 3"/>
      <sheetName val="Свод разд 4"/>
      <sheetName val="Свод разд 4а"/>
      <sheetName val="Лист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свод разд2"/>
      <sheetName val="Свод разд 3"/>
      <sheetName val="Свод разд 4"/>
      <sheetName val="Свод разд 4а"/>
      <sheetName val="Лист1"/>
    </sheetNames>
    <sheetDataSet>
      <sheetData sheetId="0"/>
      <sheetData sheetId="1"/>
      <sheetData sheetId="2">
        <row r="72">
          <cell r="K72">
            <v>0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свод разд2"/>
      <sheetName val="Свод разд 3"/>
      <sheetName val="Свод разд 4"/>
      <sheetName val="Свод разд 4а"/>
      <sheetName val="Лист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свод разд2"/>
      <sheetName val="Свод разд 3"/>
      <sheetName val="Свод разд 4"/>
      <sheetName val="Свод разд 4а"/>
    </sheetNames>
    <sheetDataSet>
      <sheetData sheetId="0"/>
      <sheetData sheetId="1">
        <row r="73">
          <cell r="M73">
            <v>0</v>
          </cell>
          <cell r="AP73">
            <v>0</v>
          </cell>
          <cell r="AW73">
            <v>0</v>
          </cell>
          <cell r="BC73">
            <v>0</v>
          </cell>
        </row>
      </sheetData>
      <sheetData sheetId="2">
        <row r="72">
          <cell r="K72">
            <v>0</v>
          </cell>
        </row>
      </sheetData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свод разд2"/>
      <sheetName val="Свод разд 3"/>
      <sheetName val="Свод разд 4"/>
      <sheetName val="Свод разд 4а"/>
      <sheetName val="Лист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свод разд2"/>
      <sheetName val="Свод разд 3"/>
      <sheetName val="Свод разд 4"/>
      <sheetName val="Свод разд 4а"/>
      <sheetName val="Лист1"/>
    </sheetNames>
    <sheetDataSet>
      <sheetData sheetId="0"/>
      <sheetData sheetId="1">
        <row r="73">
          <cell r="CC73" t="str">
            <v>*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свод разд2"/>
      <sheetName val="Свод разд 3"/>
      <sheetName val="Свод разд 4"/>
      <sheetName val="Свод разд 4а"/>
      <sheetName val="Лист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свод разд2"/>
      <sheetName val="Свод разд 3"/>
      <sheetName val="Свод разд 4"/>
      <sheetName val="Свод разд 4а"/>
      <sheetName val="Лист1"/>
    </sheetNames>
    <sheetDataSet>
      <sheetData sheetId="0"/>
      <sheetData sheetId="1"/>
      <sheetData sheetId="2">
        <row r="72">
          <cell r="K72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1"/>
  <sheetViews>
    <sheetView tabSelected="1" topLeftCell="A25" zoomScale="70" zoomScaleNormal="70" workbookViewId="0">
      <selection activeCell="A101" sqref="A1:J101"/>
    </sheetView>
  </sheetViews>
  <sheetFormatPr defaultRowHeight="12.75" x14ac:dyDescent="0.2"/>
  <cols>
    <col min="1" max="1" width="9.5703125" style="2" customWidth="1"/>
    <col min="2" max="2" width="5.28515625" style="1" customWidth="1"/>
    <col min="3" max="3" width="64.7109375" style="1" customWidth="1"/>
    <col min="4" max="4" width="13.7109375" style="1" customWidth="1"/>
    <col min="5" max="5" width="17.140625" style="1" customWidth="1"/>
    <col min="6" max="6" width="13.7109375" style="1" customWidth="1"/>
    <col min="7" max="7" width="16.140625" style="1" customWidth="1"/>
    <col min="8" max="8" width="15.5703125" style="1" customWidth="1"/>
    <col min="9" max="9" width="13.7109375" style="1" customWidth="1"/>
    <col min="10" max="10" width="14.5703125" style="1" customWidth="1"/>
    <col min="11" max="11" width="10.42578125" style="1" customWidth="1"/>
    <col min="12" max="13" width="10" style="1" bestFit="1" customWidth="1"/>
    <col min="14" max="16384" width="9.140625" style="1"/>
  </cols>
  <sheetData>
    <row r="1" spans="1:13" ht="63.75" customHeight="1" x14ac:dyDescent="0.2">
      <c r="H1" s="138" t="s">
        <v>145</v>
      </c>
      <c r="I1" s="139"/>
      <c r="J1" s="139"/>
    </row>
    <row r="2" spans="1:13" ht="15.75" x14ac:dyDescent="0.2">
      <c r="A2" s="6"/>
      <c r="B2" s="7"/>
      <c r="C2" s="7"/>
      <c r="D2" s="7"/>
      <c r="E2" s="7"/>
      <c r="F2" s="7"/>
      <c r="G2" s="7"/>
      <c r="H2" s="23"/>
      <c r="I2" s="24" t="s">
        <v>17</v>
      </c>
      <c r="J2" s="23"/>
      <c r="K2" s="7"/>
      <c r="L2" s="7"/>
      <c r="M2" s="7"/>
    </row>
    <row r="3" spans="1:13" ht="15.75" x14ac:dyDescent="0.2">
      <c r="A3" s="6"/>
      <c r="B3" s="7"/>
      <c r="C3" s="7"/>
      <c r="D3" s="7"/>
      <c r="E3" s="7"/>
      <c r="F3" s="7"/>
      <c r="G3" s="7"/>
      <c r="H3" s="103" t="s">
        <v>18</v>
      </c>
      <c r="I3" s="103"/>
      <c r="J3" s="103"/>
      <c r="K3" s="7"/>
      <c r="L3" s="7"/>
      <c r="M3" s="7"/>
    </row>
    <row r="4" spans="1:13" ht="15.75" x14ac:dyDescent="0.2">
      <c r="A4" s="6"/>
      <c r="B4" s="7"/>
      <c r="C4" s="7"/>
      <c r="D4" s="7"/>
      <c r="E4" s="7"/>
      <c r="F4" s="7"/>
      <c r="G4" s="7"/>
      <c r="H4" s="103" t="s">
        <v>103</v>
      </c>
      <c r="I4" s="103"/>
      <c r="J4" s="103"/>
      <c r="K4" s="7"/>
      <c r="L4" s="7"/>
      <c r="M4" s="7"/>
    </row>
    <row r="5" spans="1:13" ht="15.75" x14ac:dyDescent="0.2">
      <c r="A5" s="6"/>
      <c r="B5" s="7"/>
      <c r="C5" s="7"/>
      <c r="D5" s="7"/>
      <c r="E5" s="7"/>
      <c r="F5" s="7"/>
      <c r="G5" s="7"/>
      <c r="H5" s="103" t="s">
        <v>110</v>
      </c>
      <c r="I5" s="103"/>
      <c r="J5" s="103"/>
      <c r="K5" s="7"/>
      <c r="L5" s="7"/>
      <c r="M5" s="7"/>
    </row>
    <row r="6" spans="1:13" ht="29.25" customHeight="1" x14ac:dyDescent="0.2">
      <c r="A6" s="93" t="s">
        <v>19</v>
      </c>
      <c r="B6" s="93"/>
      <c r="C6" s="93"/>
      <c r="D6" s="93"/>
      <c r="E6" s="93"/>
      <c r="F6" s="93"/>
      <c r="G6" s="93"/>
      <c r="H6" s="93"/>
      <c r="I6" s="93"/>
      <c r="J6" s="93"/>
      <c r="K6" s="7"/>
      <c r="L6" s="7"/>
      <c r="M6" s="7"/>
    </row>
    <row r="7" spans="1:13" ht="5.25" customHeight="1" x14ac:dyDescent="0.2">
      <c r="A7" s="93"/>
      <c r="B7" s="93"/>
      <c r="C7" s="93"/>
      <c r="D7" s="93"/>
      <c r="E7" s="93"/>
      <c r="F7" s="93"/>
      <c r="G7" s="93"/>
      <c r="H7" s="93"/>
      <c r="I7" s="93"/>
      <c r="J7" s="93"/>
      <c r="K7" s="7"/>
      <c r="L7" s="7"/>
      <c r="M7" s="7"/>
    </row>
    <row r="8" spans="1:13" ht="22.5" customHeight="1" x14ac:dyDescent="0.2">
      <c r="A8" s="93" t="s">
        <v>54</v>
      </c>
      <c r="B8" s="93"/>
      <c r="C8" s="93"/>
      <c r="D8" s="93"/>
      <c r="E8" s="93"/>
      <c r="F8" s="93"/>
      <c r="G8" s="93"/>
      <c r="H8" s="93"/>
      <c r="I8" s="93"/>
      <c r="J8" s="93"/>
      <c r="K8" s="7"/>
      <c r="L8" s="7"/>
      <c r="M8" s="7"/>
    </row>
    <row r="9" spans="1:13" ht="12.75" customHeight="1" x14ac:dyDescent="0.2">
      <c r="A9" s="93"/>
      <c r="B9" s="93"/>
      <c r="C9" s="93"/>
      <c r="D9" s="93"/>
      <c r="E9" s="93"/>
      <c r="F9" s="93"/>
      <c r="G9" s="93"/>
      <c r="H9" s="93"/>
      <c r="I9" s="93"/>
      <c r="J9" s="93"/>
      <c r="K9" s="7"/>
      <c r="L9" s="7"/>
      <c r="M9" s="7"/>
    </row>
    <row r="10" spans="1:13" ht="20.25" customHeight="1" x14ac:dyDescent="0.2">
      <c r="A10" s="93" t="s">
        <v>135</v>
      </c>
      <c r="B10" s="93"/>
      <c r="C10" s="93"/>
      <c r="D10" s="93"/>
      <c r="E10" s="93"/>
      <c r="F10" s="93"/>
      <c r="G10" s="93"/>
      <c r="H10" s="93"/>
      <c r="I10" s="93"/>
      <c r="J10" s="93"/>
      <c r="K10" s="7"/>
      <c r="L10" s="7"/>
      <c r="M10" s="7"/>
    </row>
    <row r="11" spans="1:13" ht="61.5" customHeight="1" x14ac:dyDescent="0.2">
      <c r="A11" s="94" t="s">
        <v>102</v>
      </c>
      <c r="B11" s="94"/>
      <c r="C11" s="94"/>
      <c r="D11" s="94"/>
      <c r="E11" s="94"/>
      <c r="F11" s="94"/>
      <c r="G11" s="94"/>
      <c r="H11" s="94"/>
      <c r="I11" s="94"/>
      <c r="J11" s="94"/>
      <c r="K11" s="7"/>
      <c r="L11" s="7"/>
      <c r="M11" s="7"/>
    </row>
    <row r="12" spans="1:13" ht="18.75" customHeight="1" x14ac:dyDescent="0.2">
      <c r="A12" s="95" t="s">
        <v>20</v>
      </c>
      <c r="B12" s="95"/>
      <c r="C12" s="95"/>
      <c r="D12" s="95"/>
      <c r="E12" s="95"/>
      <c r="F12" s="95"/>
      <c r="G12" s="95"/>
      <c r="H12" s="95"/>
      <c r="I12" s="95"/>
      <c r="J12" s="95"/>
      <c r="K12" s="7"/>
      <c r="L12" s="7"/>
      <c r="M12" s="7"/>
    </row>
    <row r="13" spans="1:13" ht="25.5" customHeight="1" x14ac:dyDescent="0.2">
      <c r="A13" s="9"/>
      <c r="B13" s="96" t="s">
        <v>128</v>
      </c>
      <c r="C13" s="96"/>
      <c r="D13" s="96"/>
      <c r="E13" s="96"/>
      <c r="F13" s="96"/>
      <c r="G13" s="96"/>
      <c r="H13" s="96"/>
      <c r="I13" s="96"/>
      <c r="J13" s="96"/>
      <c r="K13" s="7"/>
      <c r="L13" s="7"/>
      <c r="M13" s="7"/>
    </row>
    <row r="14" spans="1:13" ht="25.5" customHeight="1" x14ac:dyDescent="0.2">
      <c r="A14" s="9"/>
      <c r="B14" s="96" t="s">
        <v>129</v>
      </c>
      <c r="C14" s="96"/>
      <c r="D14" s="96"/>
      <c r="E14" s="96"/>
      <c r="F14" s="96"/>
      <c r="G14" s="96"/>
      <c r="H14" s="96"/>
      <c r="I14" s="96"/>
      <c r="J14" s="96"/>
      <c r="K14" s="7"/>
      <c r="L14" s="7"/>
      <c r="M14" s="7"/>
    </row>
    <row r="15" spans="1:13" ht="25.5" customHeight="1" x14ac:dyDescent="0.2">
      <c r="A15" s="9"/>
      <c r="B15" s="96" t="s">
        <v>130</v>
      </c>
      <c r="C15" s="96"/>
      <c r="D15" s="96"/>
      <c r="E15" s="96"/>
      <c r="F15" s="96"/>
      <c r="G15" s="96"/>
      <c r="H15" s="96"/>
      <c r="I15" s="96"/>
      <c r="J15" s="96"/>
      <c r="K15" s="7"/>
      <c r="L15" s="7"/>
      <c r="M15" s="7"/>
    </row>
    <row r="16" spans="1:13" ht="25.5" customHeight="1" x14ac:dyDescent="0.2">
      <c r="A16" s="9"/>
      <c r="B16" s="109" t="s">
        <v>131</v>
      </c>
      <c r="C16" s="109"/>
      <c r="D16" s="109" t="s">
        <v>132</v>
      </c>
      <c r="E16" s="109"/>
      <c r="F16" s="109"/>
      <c r="G16" s="109" t="s">
        <v>133</v>
      </c>
      <c r="H16" s="109"/>
      <c r="I16" s="109"/>
      <c r="J16" s="109"/>
      <c r="K16" s="7"/>
      <c r="L16" s="7"/>
      <c r="M16" s="7"/>
    </row>
    <row r="17" spans="1:14" ht="26.25" customHeight="1" x14ac:dyDescent="0.2">
      <c r="A17" s="95" t="s">
        <v>21</v>
      </c>
      <c r="B17" s="95"/>
      <c r="C17" s="95"/>
      <c r="D17" s="95"/>
      <c r="E17" s="95"/>
      <c r="F17" s="95"/>
      <c r="G17" s="95"/>
      <c r="H17" s="95"/>
      <c r="I17" s="95"/>
      <c r="J17" s="95"/>
      <c r="K17" s="7"/>
      <c r="L17" s="7"/>
      <c r="M17" s="7"/>
    </row>
    <row r="18" spans="1:14" ht="27" customHeight="1" x14ac:dyDescent="0.2">
      <c r="A18" s="104" t="s">
        <v>0</v>
      </c>
      <c r="B18" s="110" t="s">
        <v>27</v>
      </c>
      <c r="C18" s="110"/>
      <c r="D18" s="105" t="s">
        <v>1</v>
      </c>
      <c r="E18" s="105" t="s">
        <v>97</v>
      </c>
      <c r="F18" s="105" t="s">
        <v>98</v>
      </c>
      <c r="G18" s="97" t="s">
        <v>4</v>
      </c>
      <c r="H18" s="107" t="s">
        <v>2</v>
      </c>
      <c r="I18" s="108"/>
      <c r="J18" s="7"/>
      <c r="K18" s="7"/>
      <c r="L18" s="7"/>
      <c r="M18" s="7"/>
    </row>
    <row r="19" spans="1:14" ht="13.5" customHeight="1" x14ac:dyDescent="0.2">
      <c r="A19" s="104"/>
      <c r="B19" s="110"/>
      <c r="C19" s="110"/>
      <c r="D19" s="105"/>
      <c r="E19" s="105"/>
      <c r="F19" s="105"/>
      <c r="G19" s="98"/>
      <c r="H19" s="105" t="s">
        <v>3</v>
      </c>
      <c r="I19" s="105"/>
      <c r="J19" s="7"/>
      <c r="K19" s="7"/>
      <c r="L19" s="7"/>
      <c r="M19" s="7"/>
    </row>
    <row r="20" spans="1:14" ht="42.75" customHeight="1" x14ac:dyDescent="0.2">
      <c r="A20" s="104"/>
      <c r="B20" s="110"/>
      <c r="C20" s="110"/>
      <c r="D20" s="105"/>
      <c r="E20" s="105"/>
      <c r="F20" s="105"/>
      <c r="G20" s="99"/>
      <c r="H20" s="4" t="s">
        <v>5</v>
      </c>
      <c r="I20" s="4" t="s">
        <v>16</v>
      </c>
      <c r="J20" s="7"/>
      <c r="K20" s="7"/>
      <c r="L20" s="7"/>
      <c r="M20" s="7"/>
    </row>
    <row r="21" spans="1:14" x14ac:dyDescent="0.2">
      <c r="A21" s="10">
        <v>1</v>
      </c>
      <c r="B21" s="105">
        <v>2</v>
      </c>
      <c r="C21" s="105"/>
      <c r="D21" s="4">
        <v>3</v>
      </c>
      <c r="E21" s="4">
        <v>4</v>
      </c>
      <c r="F21" s="4">
        <v>5</v>
      </c>
      <c r="G21" s="4">
        <v>6</v>
      </c>
      <c r="H21" s="4">
        <v>7</v>
      </c>
      <c r="I21" s="4">
        <v>8</v>
      </c>
      <c r="J21" s="7"/>
      <c r="K21" s="7"/>
      <c r="L21" s="13"/>
      <c r="M21" s="7"/>
    </row>
    <row r="22" spans="1:14" ht="27" customHeight="1" x14ac:dyDescent="0.2">
      <c r="A22" s="10">
        <v>1</v>
      </c>
      <c r="B22" s="106" t="s">
        <v>6</v>
      </c>
      <c r="C22" s="106"/>
      <c r="D22" s="18">
        <f>SUM(АдмП:Ярославль!D6)</f>
        <v>14970</v>
      </c>
      <c r="E22" s="18">
        <f>SUM(АдмП:Ярославль!E6)</f>
        <v>45</v>
      </c>
      <c r="F22" s="18">
        <f>SUM(АдмП:Ярославль!F6)</f>
        <v>57</v>
      </c>
      <c r="G22" s="18">
        <f>SUM(АдмП:Ярославль!G6)</f>
        <v>15072</v>
      </c>
      <c r="H22" s="17" t="s">
        <v>7</v>
      </c>
      <c r="I22" s="17" t="s">
        <v>7</v>
      </c>
      <c r="J22" s="85"/>
      <c r="K22" s="7"/>
      <c r="L22" s="13"/>
      <c r="M22" s="7"/>
      <c r="N22" s="21"/>
    </row>
    <row r="23" spans="1:14" ht="27" customHeight="1" x14ac:dyDescent="0.2">
      <c r="A23" s="10"/>
      <c r="B23" s="140" t="s">
        <v>3</v>
      </c>
      <c r="C23" s="140"/>
      <c r="D23" s="17" t="s">
        <v>7</v>
      </c>
      <c r="E23" s="17" t="s">
        <v>7</v>
      </c>
      <c r="F23" s="17" t="s">
        <v>7</v>
      </c>
      <c r="G23" s="17" t="s">
        <v>7</v>
      </c>
      <c r="H23" s="17" t="s">
        <v>7</v>
      </c>
      <c r="I23" s="17" t="s">
        <v>7</v>
      </c>
      <c r="J23" s="87"/>
      <c r="K23" s="7"/>
      <c r="L23" s="7"/>
      <c r="M23" s="7"/>
    </row>
    <row r="24" spans="1:14" ht="37.5" customHeight="1" x14ac:dyDescent="0.2">
      <c r="A24" s="11" t="s">
        <v>55</v>
      </c>
      <c r="B24" s="106" t="s">
        <v>56</v>
      </c>
      <c r="C24" s="106"/>
      <c r="D24" s="18">
        <f>SUM(АдмП:Ярославль!D8)</f>
        <v>3522</v>
      </c>
      <c r="E24" s="18">
        <f>SUM(АдмП:Ярославль!E8)</f>
        <v>24</v>
      </c>
      <c r="F24" s="18">
        <f>SUM(АдмП:Ярославль!F8)</f>
        <v>13</v>
      </c>
      <c r="G24" s="18">
        <f>SUM(АдмП:Ярославль!G8)</f>
        <v>3559</v>
      </c>
      <c r="H24" s="17" t="s">
        <v>7</v>
      </c>
      <c r="I24" s="17" t="s">
        <v>7</v>
      </c>
      <c r="J24" s="86"/>
      <c r="K24" s="13"/>
      <c r="L24" s="13"/>
      <c r="M24" s="7"/>
    </row>
    <row r="25" spans="1:14" ht="27" customHeight="1" x14ac:dyDescent="0.2">
      <c r="A25" s="11" t="s">
        <v>58</v>
      </c>
      <c r="B25" s="106" t="s">
        <v>57</v>
      </c>
      <c r="C25" s="106" t="s">
        <v>8</v>
      </c>
      <c r="D25" s="17" t="s">
        <v>7</v>
      </c>
      <c r="E25" s="18">
        <f>SUM(АдмП:Ярославль!E9)</f>
        <v>12</v>
      </c>
      <c r="F25" s="18">
        <v>24</v>
      </c>
      <c r="G25" s="18">
        <v>36</v>
      </c>
      <c r="H25" s="17" t="s">
        <v>7</v>
      </c>
      <c r="I25" s="17" t="s">
        <v>7</v>
      </c>
      <c r="J25" s="7"/>
      <c r="K25" s="13"/>
      <c r="L25" s="7"/>
      <c r="M25" s="7"/>
    </row>
    <row r="26" spans="1:14" ht="27" customHeight="1" x14ac:dyDescent="0.2">
      <c r="A26" s="11" t="s">
        <v>59</v>
      </c>
      <c r="B26" s="106" t="s">
        <v>9</v>
      </c>
      <c r="C26" s="106" t="s">
        <v>9</v>
      </c>
      <c r="D26" s="18">
        <f>SUM(АдмП:Ярославль!D10)</f>
        <v>286</v>
      </c>
      <c r="E26" s="18">
        <f>SUM(АдмП:Ярославль!E10)</f>
        <v>0</v>
      </c>
      <c r="F26" s="18">
        <f>SUM(АдмП:Ярославль!F10)</f>
        <v>1</v>
      </c>
      <c r="G26" s="18">
        <f>SUM(АдмП:Ярославль!G10)</f>
        <v>287</v>
      </c>
      <c r="H26" s="17" t="s">
        <v>7</v>
      </c>
      <c r="I26" s="17" t="s">
        <v>7</v>
      </c>
      <c r="J26" s="86"/>
      <c r="K26" s="13"/>
      <c r="L26" s="88"/>
      <c r="M26" s="7"/>
    </row>
    <row r="27" spans="1:14" ht="27" customHeight="1" x14ac:dyDescent="0.2">
      <c r="A27" s="11" t="s">
        <v>60</v>
      </c>
      <c r="B27" s="106" t="s">
        <v>10</v>
      </c>
      <c r="C27" s="106" t="s">
        <v>10</v>
      </c>
      <c r="D27" s="18">
        <f>SUM(АдмП:Ярославль!D11)</f>
        <v>1316150</v>
      </c>
      <c r="E27" s="18">
        <f>SUM(АдмП:Ярославль!E11)</f>
        <v>18508</v>
      </c>
      <c r="F27" s="18">
        <f>SUM(АдмП:Ярославль!F11)</f>
        <v>2887</v>
      </c>
      <c r="G27" s="18">
        <f>SUM(АдмП:Ярославль!G11)</f>
        <v>1337545</v>
      </c>
      <c r="H27" s="18">
        <f>SUM(АдмП:Ярославль!H11)</f>
        <v>871909</v>
      </c>
      <c r="I27" s="18">
        <f>SUM(АдмП:Ярославль!I11)</f>
        <v>342572</v>
      </c>
      <c r="J27" s="86"/>
      <c r="K27" s="13"/>
      <c r="L27" s="88"/>
      <c r="M27" s="13"/>
    </row>
    <row r="28" spans="1:14" ht="27" customHeight="1" x14ac:dyDescent="0.2">
      <c r="A28" s="11" t="s">
        <v>61</v>
      </c>
      <c r="B28" s="106" t="s">
        <v>111</v>
      </c>
      <c r="C28" s="106" t="s">
        <v>11</v>
      </c>
      <c r="D28" s="41">
        <f>SUM(АдмП:Ярославль!D12)</f>
        <v>746085</v>
      </c>
      <c r="E28" s="41">
        <f>SUM(АдмП:Ярославль!E12)</f>
        <v>4850</v>
      </c>
      <c r="F28" s="41">
        <f>SUM(АдмП:Ярославль!F12)</f>
        <v>1593</v>
      </c>
      <c r="G28" s="41">
        <f>SUM(АдмП:Ярославль!G12)</f>
        <v>752528</v>
      </c>
      <c r="H28" s="41">
        <f>SUM(АдмП:Ярославль!H12)</f>
        <v>516316</v>
      </c>
      <c r="I28" s="41">
        <f>SUM(АдмП:Ярославль!I12)</f>
        <v>192996</v>
      </c>
      <c r="J28" s="86"/>
      <c r="K28" s="13"/>
      <c r="L28" s="7"/>
      <c r="M28" s="7"/>
    </row>
    <row r="29" spans="1:14" ht="27" customHeight="1" x14ac:dyDescent="0.2">
      <c r="A29" s="11" t="s">
        <v>62</v>
      </c>
      <c r="B29" s="106" t="s">
        <v>112</v>
      </c>
      <c r="C29" s="106" t="s">
        <v>12</v>
      </c>
      <c r="D29" s="18">
        <f>SUM(АдмП:Ярославль!D13)</f>
        <v>57309</v>
      </c>
      <c r="E29" s="18">
        <f>SUM(АдмП:Ярославль!E13)</f>
        <v>659</v>
      </c>
      <c r="F29" s="18">
        <f>SUM(АдмП:Ярославль!F13)</f>
        <v>287</v>
      </c>
      <c r="G29" s="18">
        <f>SUM(АдмП:Ярославль!G13)</f>
        <v>58255</v>
      </c>
      <c r="H29" s="18">
        <f>SUM(АдмП:Ярославль!H13)</f>
        <v>39403</v>
      </c>
      <c r="I29" s="18">
        <f>SUM(АдмП:Ярославль!I13)</f>
        <v>15074</v>
      </c>
      <c r="J29" s="13"/>
      <c r="K29" s="7"/>
      <c r="L29" s="7"/>
      <c r="M29" s="7"/>
    </row>
    <row r="30" spans="1:14" ht="27" customHeight="1" x14ac:dyDescent="0.2">
      <c r="A30" s="11" t="s">
        <v>63</v>
      </c>
      <c r="B30" s="106" t="s">
        <v>64</v>
      </c>
      <c r="C30" s="106" t="s">
        <v>13</v>
      </c>
      <c r="D30" s="18" t="s">
        <v>7</v>
      </c>
      <c r="E30" s="18">
        <f>SUM(АдмП:Ярославль!E14)</f>
        <v>54509</v>
      </c>
      <c r="F30" s="18">
        <f>SUM(АдмП:Ярославль!F14)</f>
        <v>22525</v>
      </c>
      <c r="G30" s="18">
        <f>SUM(АдмП:Ярославль!G14)</f>
        <v>77034</v>
      </c>
      <c r="H30" s="18">
        <f>SUM(АдмП:Ярославль!H14)</f>
        <v>47882</v>
      </c>
      <c r="I30" s="18">
        <f>SUM(АдмП:Ярославль!I14)</f>
        <v>70995</v>
      </c>
      <c r="J30" s="13"/>
      <c r="K30" s="7"/>
      <c r="L30" s="7"/>
      <c r="M30" s="7"/>
    </row>
    <row r="31" spans="1:14" ht="27" customHeight="1" x14ac:dyDescent="0.2">
      <c r="A31" s="11" t="s">
        <v>65</v>
      </c>
      <c r="B31" s="106" t="s">
        <v>111</v>
      </c>
      <c r="C31" s="106" t="s">
        <v>11</v>
      </c>
      <c r="D31" s="18" t="s">
        <v>7</v>
      </c>
      <c r="E31" s="18">
        <f>SUM(АдмП:Ярославль!E15)</f>
        <v>10118</v>
      </c>
      <c r="F31" s="18">
        <f>SUM(АдмП:Ярославль!F15)</f>
        <v>14887</v>
      </c>
      <c r="G31" s="18">
        <f>SUM(АдмП:Ярославль!G15)</f>
        <v>25005</v>
      </c>
      <c r="H31" s="18">
        <f>SUM(АдмП:Ярославль!H15)</f>
        <v>15054</v>
      </c>
      <c r="I31" s="18">
        <f>SUM(АдмП:Ярославль!I15)</f>
        <v>24463</v>
      </c>
      <c r="J31" s="13"/>
      <c r="K31" s="13"/>
      <c r="L31" s="7"/>
      <c r="M31" s="7"/>
    </row>
    <row r="32" spans="1:14" ht="27" customHeight="1" x14ac:dyDescent="0.2">
      <c r="A32" s="11" t="s">
        <v>66</v>
      </c>
      <c r="B32" s="106" t="s">
        <v>112</v>
      </c>
      <c r="C32" s="106" t="s">
        <v>12</v>
      </c>
      <c r="D32" s="18" t="s">
        <v>7</v>
      </c>
      <c r="E32" s="18">
        <f>SUM(АдмП:Ярославль!E16)</f>
        <v>1682</v>
      </c>
      <c r="F32" s="18">
        <f>SUM(АдмП:Ярославль!F16)</f>
        <v>5621</v>
      </c>
      <c r="G32" s="18">
        <f>SUM(АдмП:Ярославль!G16)</f>
        <v>7303</v>
      </c>
      <c r="H32" s="18">
        <f>SUM(АдмП:Ярославль!H16)</f>
        <v>4423</v>
      </c>
      <c r="I32" s="18">
        <f>SUM(АдмП:Ярославль!I16)</f>
        <v>7214</v>
      </c>
      <c r="J32" s="13"/>
      <c r="K32" s="13"/>
      <c r="L32" s="88"/>
      <c r="M32" s="7"/>
    </row>
    <row r="33" spans="1:15" ht="27" customHeight="1" x14ac:dyDescent="0.2">
      <c r="A33" s="11" t="s">
        <v>68</v>
      </c>
      <c r="B33" s="106" t="s">
        <v>67</v>
      </c>
      <c r="C33" s="106" t="s">
        <v>14</v>
      </c>
      <c r="D33" s="18">
        <f>SUM(АдмП:Ярославль!D17)</f>
        <v>1316150</v>
      </c>
      <c r="E33" s="18">
        <f>SUM(АдмП:Ярославль!E17)</f>
        <v>73017</v>
      </c>
      <c r="F33" s="18">
        <f>SUM(АдмП:Ярославль!F17)</f>
        <v>25412</v>
      </c>
      <c r="G33" s="18">
        <f>SUM(АдмП:Ярославль!G17)</f>
        <v>1414579</v>
      </c>
      <c r="H33" s="18">
        <f>SUM(АдмП:Ярославль!H17)</f>
        <v>919791</v>
      </c>
      <c r="I33" s="18">
        <f>SUM(АдмП:Ярославль!I17)</f>
        <v>413567</v>
      </c>
      <c r="J33" s="13"/>
      <c r="K33" s="13"/>
      <c r="L33" s="89"/>
      <c r="M33" s="88"/>
      <c r="N33" s="21"/>
    </row>
    <row r="34" spans="1:15" ht="27" customHeight="1" x14ac:dyDescent="0.2">
      <c r="A34" s="11" t="s">
        <v>69</v>
      </c>
      <c r="B34" s="106" t="s">
        <v>111</v>
      </c>
      <c r="C34" s="106" t="s">
        <v>11</v>
      </c>
      <c r="D34" s="18">
        <f>SUM(АдмП:Ярославль!D18)</f>
        <v>746085</v>
      </c>
      <c r="E34" s="18">
        <f>SUM(АдмП:Ярославль!E18)</f>
        <v>14968</v>
      </c>
      <c r="F34" s="18">
        <f>SUM(АдмП:Ярославль!F18)</f>
        <v>16480</v>
      </c>
      <c r="G34" s="18">
        <f>SUM(АдмП:Ярославль!G18)</f>
        <v>777533</v>
      </c>
      <c r="H34" s="18">
        <f>SUM(АдмП:Ярославль!H18)</f>
        <v>531370</v>
      </c>
      <c r="I34" s="18">
        <f>SUM(АдмП:Ярославль!I18)</f>
        <v>217459</v>
      </c>
      <c r="J34" s="13"/>
      <c r="K34" s="13"/>
      <c r="L34" s="13"/>
      <c r="M34" s="13"/>
      <c r="N34" s="88"/>
    </row>
    <row r="35" spans="1:15" ht="31.5" customHeight="1" x14ac:dyDescent="0.2">
      <c r="A35" s="11" t="s">
        <v>71</v>
      </c>
      <c r="B35" s="106" t="s">
        <v>70</v>
      </c>
      <c r="C35" s="106" t="s">
        <v>15</v>
      </c>
      <c r="D35" s="5">
        <f>D34*100/D33</f>
        <v>56.686927781787787</v>
      </c>
      <c r="E35" s="5">
        <f t="shared" ref="E35:I35" si="0">E34*100/E33</f>
        <v>20.499335771121793</v>
      </c>
      <c r="F35" s="5">
        <f t="shared" si="0"/>
        <v>64.851251377302063</v>
      </c>
      <c r="G35" s="5">
        <f t="shared" si="0"/>
        <v>54.965682369100627</v>
      </c>
      <c r="H35" s="5">
        <f t="shared" si="0"/>
        <v>57.770732699058811</v>
      </c>
      <c r="I35" s="5">
        <f t="shared" si="0"/>
        <v>52.581322977897173</v>
      </c>
      <c r="J35" s="7"/>
      <c r="K35" s="7"/>
      <c r="L35" s="7"/>
      <c r="M35" s="7"/>
    </row>
    <row r="36" spans="1:15" ht="31.5" customHeight="1" x14ac:dyDescent="0.2">
      <c r="A36" s="11" t="s">
        <v>72</v>
      </c>
      <c r="B36" s="106" t="s">
        <v>113</v>
      </c>
      <c r="C36" s="106" t="s">
        <v>22</v>
      </c>
      <c r="D36" s="18">
        <f>SUM(АдмП:Ярославль!D20)</f>
        <v>14455</v>
      </c>
      <c r="E36" s="18">
        <f>SUM(АдмП:Ярославль!E20)</f>
        <v>101</v>
      </c>
      <c r="F36" s="18">
        <f>SUM(АдмП:Ярославль!F20)</f>
        <v>2</v>
      </c>
      <c r="G36" s="18">
        <f>SUM(АдмП:Ярославль!G20)</f>
        <v>14558</v>
      </c>
      <c r="H36" s="18">
        <f>SUM(АдмП:Ярославль!H20)</f>
        <v>11006</v>
      </c>
      <c r="I36" s="18">
        <f>SUM(АдмП:Ярославль!I20)</f>
        <v>0</v>
      </c>
      <c r="J36" s="13"/>
      <c r="K36" s="7"/>
      <c r="L36" s="7"/>
      <c r="M36" s="7"/>
    </row>
    <row r="37" spans="1:15" ht="31.5" customHeight="1" x14ac:dyDescent="0.2">
      <c r="A37" s="11" t="s">
        <v>78</v>
      </c>
      <c r="B37" s="111" t="s">
        <v>114</v>
      </c>
      <c r="C37" s="113"/>
      <c r="D37" s="18">
        <f>SUM(АдмП:Ярославль!D21)</f>
        <v>2962</v>
      </c>
      <c r="E37" s="18">
        <f>SUM(АдмП:Ярославль!E21)</f>
        <v>8</v>
      </c>
      <c r="F37" s="18">
        <f>SUM(АдмП:Ярославль!F21)</f>
        <v>1</v>
      </c>
      <c r="G37" s="18">
        <f>SUM(АдмП:Ярославль!G21)</f>
        <v>2971</v>
      </c>
      <c r="H37" s="18">
        <f>SUM(АдмП:Ярославль!H21)</f>
        <v>2423</v>
      </c>
      <c r="I37" s="18">
        <f>SUM(АдмП:Ярославль!I21)</f>
        <v>1426</v>
      </c>
      <c r="J37" s="13"/>
      <c r="K37" s="7"/>
      <c r="L37" s="7"/>
      <c r="M37" s="7"/>
    </row>
    <row r="38" spans="1:15" ht="27" customHeight="1" x14ac:dyDescent="0.2">
      <c r="A38" s="11" t="s">
        <v>104</v>
      </c>
      <c r="B38" s="106" t="s">
        <v>115</v>
      </c>
      <c r="C38" s="106" t="s">
        <v>23</v>
      </c>
      <c r="D38" s="41">
        <f>SUM(АдмП:Ярославль!D22)</f>
        <v>763502</v>
      </c>
      <c r="E38" s="41">
        <f>SUM(АдмП:Ярославль!E22)</f>
        <v>15077</v>
      </c>
      <c r="F38" s="41">
        <f>SUM(АдмП:Ярославль!F22)</f>
        <v>16483</v>
      </c>
      <c r="G38" s="41">
        <f>SUM(АдмП:Ярославль!G22)</f>
        <v>795062</v>
      </c>
      <c r="H38" s="41">
        <f>SUM(АдмП:Ярославль!H22)</f>
        <v>544799</v>
      </c>
      <c r="I38" s="41">
        <f>SUM(АдмП:Ярославль!I22)</f>
        <v>218885</v>
      </c>
      <c r="J38" s="13"/>
      <c r="K38" s="13"/>
      <c r="L38" s="13"/>
      <c r="M38" s="13"/>
      <c r="N38" s="88"/>
    </row>
    <row r="39" spans="1:15" ht="27" customHeight="1" x14ac:dyDescent="0.2">
      <c r="A39" s="10" t="s">
        <v>79</v>
      </c>
      <c r="B39" s="106" t="s">
        <v>116</v>
      </c>
      <c r="C39" s="106" t="s">
        <v>24</v>
      </c>
      <c r="D39" s="18">
        <f>SUM(АдмП:Ярославль!D23)</f>
        <v>20827</v>
      </c>
      <c r="E39" s="18">
        <f>SUM(АдмП:Ярославль!E23)</f>
        <v>287</v>
      </c>
      <c r="F39" s="18">
        <f>SUM(АдмП:Ярославль!F23)</f>
        <v>3</v>
      </c>
      <c r="G39" s="18">
        <f>SUM(АдмП:Ярославль!G23)</f>
        <v>21117</v>
      </c>
      <c r="H39" s="18">
        <f>SUM(АдмП:Ярославль!H23)</f>
        <v>13686</v>
      </c>
      <c r="I39" s="18">
        <f>SUM(АдмП:Ярославль!I23)</f>
        <v>2656</v>
      </c>
      <c r="J39" s="13"/>
      <c r="K39" s="7"/>
      <c r="L39" s="7"/>
      <c r="M39" s="7"/>
    </row>
    <row r="40" spans="1:15" ht="27" customHeight="1" x14ac:dyDescent="0.2">
      <c r="A40" s="10" t="s">
        <v>80</v>
      </c>
      <c r="B40" s="106" t="s">
        <v>117</v>
      </c>
      <c r="C40" s="106" t="s">
        <v>25</v>
      </c>
      <c r="D40" s="18">
        <f>SUM(АдмП:Ярославль!D24)</f>
        <v>172</v>
      </c>
      <c r="E40" s="18">
        <f>SUM(АдмП:Ярославль!E24)</f>
        <v>34</v>
      </c>
      <c r="F40" s="18">
        <f>SUM(АдмП:Ярославль!F24)</f>
        <v>0</v>
      </c>
      <c r="G40" s="18">
        <f>SUM(АдмП:Ярославль!G24)</f>
        <v>206</v>
      </c>
      <c r="H40" s="18">
        <f>SUM(АдмП:Ярославль!H24)</f>
        <v>193</v>
      </c>
      <c r="I40" s="18">
        <f>SUM(АдмП:Ярославль!I24)</f>
        <v>3</v>
      </c>
      <c r="J40" s="13"/>
      <c r="K40" s="7"/>
      <c r="L40" s="7"/>
      <c r="M40" s="7"/>
    </row>
    <row r="41" spans="1:15" ht="26.25" customHeight="1" x14ac:dyDescent="0.2">
      <c r="A41" s="114" t="s">
        <v>37</v>
      </c>
      <c r="B41" s="114"/>
      <c r="C41" s="114"/>
      <c r="D41" s="114"/>
      <c r="E41" s="114"/>
      <c r="F41" s="114"/>
      <c r="G41" s="114"/>
      <c r="H41" s="114"/>
      <c r="I41" s="114"/>
      <c r="J41" s="114"/>
      <c r="K41" s="7"/>
      <c r="L41" s="7"/>
      <c r="M41" s="7"/>
    </row>
    <row r="42" spans="1:15" ht="24.75" customHeight="1" x14ac:dyDescent="0.2">
      <c r="A42" s="115" t="s">
        <v>0</v>
      </c>
      <c r="B42" s="116" t="s">
        <v>27</v>
      </c>
      <c r="C42" s="116"/>
      <c r="D42" s="116"/>
      <c r="E42" s="116"/>
      <c r="F42" s="116"/>
      <c r="G42" s="117" t="s">
        <v>28</v>
      </c>
      <c r="H42" s="117" t="s">
        <v>26</v>
      </c>
      <c r="I42" s="117"/>
      <c r="J42" s="117"/>
      <c r="K42" s="7"/>
      <c r="L42" s="7"/>
      <c r="M42" s="7"/>
    </row>
    <row r="43" spans="1:15" ht="38.25" x14ac:dyDescent="0.2">
      <c r="A43" s="115"/>
      <c r="B43" s="116"/>
      <c r="C43" s="116"/>
      <c r="D43" s="116"/>
      <c r="E43" s="116"/>
      <c r="F43" s="116"/>
      <c r="G43" s="117"/>
      <c r="H43" s="3" t="s">
        <v>29</v>
      </c>
      <c r="I43" s="3" t="s">
        <v>5</v>
      </c>
      <c r="J43" s="12" t="s">
        <v>16</v>
      </c>
      <c r="K43" s="7"/>
      <c r="L43" s="7"/>
      <c r="M43" s="7"/>
    </row>
    <row r="44" spans="1:15" x14ac:dyDescent="0.2">
      <c r="A44" s="10">
        <v>1</v>
      </c>
      <c r="B44" s="105">
        <v>2</v>
      </c>
      <c r="C44" s="105"/>
      <c r="D44" s="105"/>
      <c r="E44" s="105"/>
      <c r="F44" s="105"/>
      <c r="G44" s="4">
        <v>3</v>
      </c>
      <c r="H44" s="4">
        <v>4</v>
      </c>
      <c r="I44" s="4">
        <v>5</v>
      </c>
      <c r="J44" s="4">
        <v>6</v>
      </c>
      <c r="K44" s="7"/>
      <c r="L44" s="7"/>
      <c r="M44" s="7"/>
    </row>
    <row r="45" spans="1:15" ht="27" customHeight="1" x14ac:dyDescent="0.2">
      <c r="A45" s="10">
        <v>1</v>
      </c>
      <c r="B45" s="106" t="s">
        <v>30</v>
      </c>
      <c r="C45" s="106"/>
      <c r="D45" s="106"/>
      <c r="E45" s="106"/>
      <c r="F45" s="106"/>
      <c r="G45" s="41">
        <f>SUM(АдмП:Ярославль!G29)</f>
        <v>15072</v>
      </c>
      <c r="H45" s="41">
        <f>SUM(АдмП:Ярославль!H29)</f>
        <v>29</v>
      </c>
      <c r="I45" s="41">
        <v>12384</v>
      </c>
      <c r="J45" s="41">
        <v>2509</v>
      </c>
      <c r="K45" s="87">
        <f>J47+J48</f>
        <v>2509</v>
      </c>
      <c r="L45" s="13"/>
      <c r="M45" s="87"/>
      <c r="N45" s="89"/>
      <c r="O45" s="21"/>
    </row>
    <row r="46" spans="1:15" ht="27" customHeight="1" x14ac:dyDescent="0.2">
      <c r="A46" s="10"/>
      <c r="B46" s="100" t="s">
        <v>107</v>
      </c>
      <c r="C46" s="101"/>
      <c r="D46" s="101"/>
      <c r="E46" s="101"/>
      <c r="F46" s="102"/>
      <c r="G46" s="17" t="s">
        <v>7</v>
      </c>
      <c r="H46" s="17" t="s">
        <v>7</v>
      </c>
      <c r="I46" s="17" t="s">
        <v>7</v>
      </c>
      <c r="J46" s="17" t="s">
        <v>7</v>
      </c>
      <c r="K46" s="7"/>
      <c r="L46" s="13"/>
      <c r="M46" s="13"/>
      <c r="N46" s="21"/>
      <c r="O46" s="21"/>
    </row>
    <row r="47" spans="1:15" ht="39.75" customHeight="1" x14ac:dyDescent="0.2">
      <c r="A47" s="10" t="s">
        <v>55</v>
      </c>
      <c r="B47" s="106" t="s">
        <v>108</v>
      </c>
      <c r="C47" s="106"/>
      <c r="D47" s="106"/>
      <c r="E47" s="106"/>
      <c r="F47" s="106"/>
      <c r="G47" s="18">
        <f>SUM(АдмП:Ярославль!G31)</f>
        <v>15033</v>
      </c>
      <c r="H47" s="18">
        <f>SUM(АдмП:Ярославль!H31)</f>
        <v>29</v>
      </c>
      <c r="I47" s="18">
        <v>12363</v>
      </c>
      <c r="J47" s="18">
        <f>SUM(АдмП:Ярославль!J31)</f>
        <v>2476</v>
      </c>
      <c r="K47" s="7"/>
      <c r="L47" s="13"/>
      <c r="M47" s="13"/>
      <c r="N47" s="21"/>
    </row>
    <row r="48" spans="1:15" ht="27" customHeight="1" x14ac:dyDescent="0.2">
      <c r="A48" s="10" t="s">
        <v>58</v>
      </c>
      <c r="B48" s="106" t="s">
        <v>73</v>
      </c>
      <c r="C48" s="106"/>
      <c r="D48" s="106"/>
      <c r="E48" s="106"/>
      <c r="F48" s="106"/>
      <c r="G48" s="18">
        <f>SUM(АдмП:Ярославль!G32)</f>
        <v>39</v>
      </c>
      <c r="H48" s="18">
        <f>SUM(АдмП:Ярославль!H32)</f>
        <v>0</v>
      </c>
      <c r="I48" s="18">
        <f>SUM(АдмП:Ярославль!I32)</f>
        <v>21</v>
      </c>
      <c r="J48" s="18">
        <v>33</v>
      </c>
      <c r="K48" s="7"/>
      <c r="L48" s="13"/>
      <c r="M48" s="13"/>
      <c r="N48" s="21"/>
    </row>
    <row r="49" spans="1:13" ht="27" customHeight="1" x14ac:dyDescent="0.2">
      <c r="A49" s="11" t="s">
        <v>74</v>
      </c>
      <c r="B49" s="111" t="s">
        <v>106</v>
      </c>
      <c r="C49" s="112"/>
      <c r="D49" s="112"/>
      <c r="E49" s="112"/>
      <c r="F49" s="113"/>
      <c r="G49" s="18">
        <f>SUM(АдмП:Ярославль!G33)</f>
        <v>5563</v>
      </c>
      <c r="H49" s="18">
        <f>SUM(АдмП:Ярославль!H33)</f>
        <v>1</v>
      </c>
      <c r="I49" s="18">
        <f>SUM(АдмП:Ярославль!I33)</f>
        <v>4527</v>
      </c>
      <c r="J49" s="18">
        <f>SUM(АдмП:Ярославль!J33)</f>
        <v>887</v>
      </c>
      <c r="K49" s="7"/>
      <c r="L49" s="13"/>
      <c r="M49" s="7"/>
    </row>
    <row r="50" spans="1:13" ht="27" customHeight="1" x14ac:dyDescent="0.2">
      <c r="A50" s="11" t="s">
        <v>59</v>
      </c>
      <c r="B50" s="111" t="s">
        <v>31</v>
      </c>
      <c r="C50" s="112"/>
      <c r="D50" s="112"/>
      <c r="E50" s="112"/>
      <c r="F50" s="113"/>
      <c r="G50" s="18">
        <f>SUM(АдмП:Ярославль!G34)</f>
        <v>52244</v>
      </c>
      <c r="H50" s="18">
        <f>SUM(АдмП:Ярославль!H34)</f>
        <v>5</v>
      </c>
      <c r="I50" s="18">
        <f>SUM(АдмП:Ярославль!I34)</f>
        <v>40275</v>
      </c>
      <c r="J50" s="18">
        <f>SUM(АдмП:Ярославль!J34)</f>
        <v>11263</v>
      </c>
      <c r="K50" s="7"/>
      <c r="L50" s="7"/>
      <c r="M50" s="7"/>
    </row>
    <row r="51" spans="1:13" ht="27" customHeight="1" x14ac:dyDescent="0.2">
      <c r="A51" s="11" t="s">
        <v>60</v>
      </c>
      <c r="B51" s="111" t="s">
        <v>32</v>
      </c>
      <c r="C51" s="112"/>
      <c r="D51" s="112"/>
      <c r="E51" s="112"/>
      <c r="F51" s="113"/>
      <c r="G51" s="18">
        <f>SUM(АдмП:Ярославль!G35)</f>
        <v>55855</v>
      </c>
      <c r="H51" s="18">
        <f>SUM(АдмП:Ярославль!H35)</f>
        <v>0</v>
      </c>
      <c r="I51" s="18">
        <f>SUM(АдмП:Ярославль!I35)</f>
        <v>42967</v>
      </c>
      <c r="J51" s="18">
        <f>SUM(АдмП:Ярославль!J35)</f>
        <v>13461</v>
      </c>
      <c r="K51" s="7"/>
      <c r="L51" s="7"/>
      <c r="M51" s="7"/>
    </row>
    <row r="52" spans="1:13" ht="27" customHeight="1" x14ac:dyDescent="0.2">
      <c r="A52" s="11" t="s">
        <v>61</v>
      </c>
      <c r="B52" s="111" t="s">
        <v>33</v>
      </c>
      <c r="C52" s="112"/>
      <c r="D52" s="112"/>
      <c r="E52" s="112"/>
      <c r="F52" s="113"/>
      <c r="G52" s="18">
        <v>31960</v>
      </c>
      <c r="H52" s="18">
        <f>SUM(АдмП:Ярославль!H36)</f>
        <v>0</v>
      </c>
      <c r="I52" s="18">
        <v>25738</v>
      </c>
      <c r="J52" s="18">
        <v>5846</v>
      </c>
      <c r="K52" s="7"/>
      <c r="L52" s="7"/>
      <c r="M52" s="7"/>
    </row>
    <row r="53" spans="1:13" ht="27" customHeight="1" x14ac:dyDescent="0.2">
      <c r="A53" s="11" t="s">
        <v>63</v>
      </c>
      <c r="B53" s="111" t="s">
        <v>34</v>
      </c>
      <c r="C53" s="112"/>
      <c r="D53" s="112"/>
      <c r="E53" s="112"/>
      <c r="F53" s="113"/>
      <c r="G53" s="18">
        <v>1256</v>
      </c>
      <c r="H53" s="18">
        <f>SUM(АдмП:Ярославль!H37)</f>
        <v>0</v>
      </c>
      <c r="I53" s="18">
        <v>1033</v>
      </c>
      <c r="J53" s="18">
        <v>151</v>
      </c>
      <c r="K53" s="7"/>
      <c r="L53" s="13"/>
      <c r="M53" s="7"/>
    </row>
    <row r="54" spans="1:13" ht="27" customHeight="1" x14ac:dyDescent="0.2">
      <c r="A54" s="11" t="s">
        <v>65</v>
      </c>
      <c r="B54" s="111" t="s">
        <v>35</v>
      </c>
      <c r="C54" s="112"/>
      <c r="D54" s="112"/>
      <c r="E54" s="112"/>
      <c r="F54" s="113"/>
      <c r="G54" s="18">
        <v>2638</v>
      </c>
      <c r="H54" s="18">
        <f>SUM(АдмП:Ярославль!H38)</f>
        <v>0</v>
      </c>
      <c r="I54" s="18">
        <v>2162</v>
      </c>
      <c r="J54" s="18">
        <f>SUM(АдмП:Ярославль!J38)</f>
        <v>370</v>
      </c>
      <c r="K54" s="7"/>
      <c r="L54" s="7"/>
      <c r="M54" s="7"/>
    </row>
    <row r="55" spans="1:13" ht="27" customHeight="1" x14ac:dyDescent="0.2">
      <c r="A55" s="11" t="s">
        <v>68</v>
      </c>
      <c r="B55" s="111" t="s">
        <v>36</v>
      </c>
      <c r="C55" s="112"/>
      <c r="D55" s="112"/>
      <c r="E55" s="112"/>
      <c r="F55" s="113"/>
      <c r="G55" s="18">
        <v>3128</v>
      </c>
      <c r="H55" s="18">
        <f>SUM(АдмП:Ярославль!H39)</f>
        <v>0</v>
      </c>
      <c r="I55" s="18">
        <f>SUM(АдмП:Ярославль!I39)</f>
        <v>2316</v>
      </c>
      <c r="J55" s="18">
        <f>SUM(АдмП:Ярославль!J39)</f>
        <v>631</v>
      </c>
      <c r="K55" s="7"/>
      <c r="L55" s="7"/>
      <c r="M55" s="7"/>
    </row>
    <row r="56" spans="1:13" ht="27" customHeight="1" x14ac:dyDescent="0.2">
      <c r="A56" s="11" t="s">
        <v>69</v>
      </c>
      <c r="B56" s="111" t="s">
        <v>76</v>
      </c>
      <c r="C56" s="112"/>
      <c r="D56" s="112"/>
      <c r="E56" s="112"/>
      <c r="F56" s="113"/>
      <c r="G56" s="18">
        <f>SUM(АдмП:Ярославль!G40)</f>
        <v>104</v>
      </c>
      <c r="H56" s="18">
        <f>SUM(АдмП:Ярославль!H40)</f>
        <v>30</v>
      </c>
      <c r="I56" s="18">
        <f>SUM(АдмП:Ярославль!I40)</f>
        <v>61</v>
      </c>
      <c r="J56" s="18">
        <f>SUM(АдмП:Ярославль!J40)</f>
        <v>1</v>
      </c>
      <c r="K56" s="7"/>
      <c r="L56" s="7"/>
      <c r="M56" s="7"/>
    </row>
    <row r="57" spans="1:13" ht="27" customHeight="1" x14ac:dyDescent="0.2">
      <c r="A57" s="11" t="s">
        <v>71</v>
      </c>
      <c r="B57" s="111" t="s">
        <v>77</v>
      </c>
      <c r="C57" s="112"/>
      <c r="D57" s="112"/>
      <c r="E57" s="112"/>
      <c r="F57" s="113"/>
      <c r="G57" s="18">
        <f>SUM(АдмП:Ярославль!G41)</f>
        <v>44</v>
      </c>
      <c r="H57" s="18">
        <f>SUM(АдмП:Ярославль!H41)</f>
        <v>44</v>
      </c>
      <c r="I57" s="18">
        <f>SUM(АдмП:Ярославль!I41)</f>
        <v>41</v>
      </c>
      <c r="J57" s="18">
        <f>SUM(АдмП:Ярославль!J41)</f>
        <v>0</v>
      </c>
      <c r="K57" s="7"/>
      <c r="L57" s="7"/>
      <c r="M57" s="7"/>
    </row>
    <row r="58" spans="1:13" ht="27" customHeight="1" x14ac:dyDescent="0.2">
      <c r="A58" s="11" t="s">
        <v>72</v>
      </c>
      <c r="B58" s="111" t="s">
        <v>118</v>
      </c>
      <c r="C58" s="112"/>
      <c r="D58" s="112"/>
      <c r="E58" s="112"/>
      <c r="F58" s="113"/>
      <c r="G58" s="18">
        <f>SUM(АдмП:Ярославль!G42)</f>
        <v>682</v>
      </c>
      <c r="H58" s="18">
        <f>SUM(АдмП:Ярославль!H42)</f>
        <v>83</v>
      </c>
      <c r="I58" s="18">
        <f>SUM(АдмП:Ярославль!I42)</f>
        <v>551</v>
      </c>
      <c r="J58" s="18">
        <f>SUM(АдмП:Ярославль!J42)</f>
        <v>24</v>
      </c>
      <c r="K58" s="7"/>
      <c r="L58" s="7"/>
      <c r="M58" s="7"/>
    </row>
    <row r="59" spans="1:13" ht="27" customHeight="1" x14ac:dyDescent="0.2">
      <c r="A59" s="11" t="s">
        <v>78</v>
      </c>
      <c r="B59" s="111" t="s">
        <v>119</v>
      </c>
      <c r="C59" s="112"/>
      <c r="D59" s="112"/>
      <c r="E59" s="112"/>
      <c r="F59" s="113"/>
      <c r="G59" s="18">
        <f>SUM(АдмП:Ярославль!G43)</f>
        <v>103</v>
      </c>
      <c r="H59" s="18">
        <f>SUM(АдмП:Ярославль!H43)</f>
        <v>36</v>
      </c>
      <c r="I59" s="18">
        <f>SUM(АдмП:Ярославль!I43)</f>
        <v>75</v>
      </c>
      <c r="J59" s="18">
        <f>SUM(АдмП:Ярославль!J43)</f>
        <v>16</v>
      </c>
      <c r="K59" s="7"/>
      <c r="L59" s="7"/>
      <c r="M59" s="7"/>
    </row>
    <row r="60" spans="1:13" ht="33" customHeight="1" x14ac:dyDescent="0.2">
      <c r="A60" s="11">
        <v>12</v>
      </c>
      <c r="B60" s="111" t="s">
        <v>120</v>
      </c>
      <c r="C60" s="112"/>
      <c r="D60" s="112"/>
      <c r="E60" s="112"/>
      <c r="F60" s="113"/>
      <c r="G60" s="18">
        <f>SUM(АдмП:Ярославль!G44)</f>
        <v>83</v>
      </c>
      <c r="H60" s="18">
        <f>SUM(АдмП:Ярославль!H44)</f>
        <v>81</v>
      </c>
      <c r="I60" s="18">
        <v>47</v>
      </c>
      <c r="J60" s="18">
        <f>SUM(АдмП:Ярославль!J44)</f>
        <v>2</v>
      </c>
      <c r="K60" s="7"/>
      <c r="L60" s="7"/>
      <c r="M60" s="7"/>
    </row>
    <row r="61" spans="1:13" ht="33" customHeight="1" x14ac:dyDescent="0.2">
      <c r="A61" s="11" t="s">
        <v>79</v>
      </c>
      <c r="B61" s="111" t="s">
        <v>121</v>
      </c>
      <c r="C61" s="112"/>
      <c r="D61" s="112"/>
      <c r="E61" s="112"/>
      <c r="F61" s="113"/>
      <c r="G61" s="18">
        <f>SUM(АдмП:Ярославль!G45)</f>
        <v>266</v>
      </c>
      <c r="H61" s="18">
        <f>SUM(АдмП:Ярославль!H45)</f>
        <v>261</v>
      </c>
      <c r="I61" s="18">
        <f>SUM(АдмП:Ярославль!I45)</f>
        <v>196</v>
      </c>
      <c r="J61" s="18">
        <f>SUM(АдмП:Ярославль!J45)</f>
        <v>30</v>
      </c>
      <c r="K61" s="7"/>
      <c r="L61" s="7"/>
      <c r="M61" s="7"/>
    </row>
    <row r="62" spans="1:13" ht="27" customHeight="1" x14ac:dyDescent="0.2">
      <c r="A62" s="11" t="s">
        <v>80</v>
      </c>
      <c r="B62" s="111" t="s">
        <v>122</v>
      </c>
      <c r="C62" s="112"/>
      <c r="D62" s="112"/>
      <c r="E62" s="112"/>
      <c r="F62" s="113"/>
      <c r="G62" s="22">
        <v>1</v>
      </c>
      <c r="H62" s="22">
        <v>1</v>
      </c>
      <c r="I62" s="22"/>
      <c r="J62" s="22"/>
      <c r="K62" s="7"/>
      <c r="L62" s="7"/>
      <c r="M62" s="7"/>
    </row>
    <row r="63" spans="1:13" ht="27" customHeight="1" x14ac:dyDescent="0.2">
      <c r="A63" s="11" t="s">
        <v>81</v>
      </c>
      <c r="B63" s="111" t="s">
        <v>123</v>
      </c>
      <c r="C63" s="112"/>
      <c r="D63" s="112"/>
      <c r="E63" s="112"/>
      <c r="F63" s="113"/>
      <c r="G63" s="22">
        <v>19</v>
      </c>
      <c r="H63" s="22">
        <v>19</v>
      </c>
      <c r="I63" s="22">
        <v>17</v>
      </c>
      <c r="J63" s="22">
        <v>1</v>
      </c>
      <c r="K63" s="7"/>
      <c r="L63" s="7"/>
      <c r="M63" s="7"/>
    </row>
    <row r="64" spans="1:13" ht="27" customHeight="1" x14ac:dyDescent="0.2">
      <c r="A64" s="11" t="s">
        <v>82</v>
      </c>
      <c r="B64" s="111" t="s">
        <v>124</v>
      </c>
      <c r="C64" s="112"/>
      <c r="D64" s="112"/>
      <c r="E64" s="112"/>
      <c r="F64" s="113"/>
      <c r="G64" s="18">
        <v>1</v>
      </c>
      <c r="H64" s="18">
        <v>1</v>
      </c>
      <c r="I64" s="18"/>
      <c r="J64" s="18"/>
      <c r="K64" s="7"/>
      <c r="L64" s="7"/>
      <c r="M64" s="7"/>
    </row>
    <row r="65" spans="1:13" ht="27" customHeight="1" x14ac:dyDescent="0.2">
      <c r="A65" s="10" t="s">
        <v>84</v>
      </c>
      <c r="B65" s="106" t="s">
        <v>83</v>
      </c>
      <c r="C65" s="106"/>
      <c r="D65" s="106"/>
      <c r="E65" s="106"/>
      <c r="F65" s="106"/>
      <c r="G65" s="18">
        <f>SUM(АдмП:Ярославль!G49)</f>
        <v>0</v>
      </c>
      <c r="H65" s="18">
        <f>SUM(АдмП:Ярославль!H49)</f>
        <v>0</v>
      </c>
      <c r="I65" s="18">
        <f>SUM(АдмП:Ярославль!I49)</f>
        <v>0</v>
      </c>
      <c r="J65" s="18">
        <f>SUM(АдмП:Ярославль!J49)</f>
        <v>0</v>
      </c>
      <c r="K65" s="7"/>
      <c r="L65" s="7"/>
      <c r="M65" s="7"/>
    </row>
    <row r="66" spans="1:13" ht="27" customHeight="1" x14ac:dyDescent="0.2">
      <c r="A66" s="10" t="s">
        <v>85</v>
      </c>
      <c r="B66" s="106" t="s">
        <v>86</v>
      </c>
      <c r="C66" s="106"/>
      <c r="D66" s="106"/>
      <c r="E66" s="106"/>
      <c r="F66" s="106"/>
      <c r="G66" s="18">
        <f>SUM(АдмП:Ярославль!G50)</f>
        <v>0</v>
      </c>
      <c r="H66" s="18">
        <f>SUM(АдмП:Ярославль!H50)</f>
        <v>0</v>
      </c>
      <c r="I66" s="18">
        <f>SUM(АдмП:Ярославль!I50)</f>
        <v>0</v>
      </c>
      <c r="J66" s="18">
        <f>SUM(АдмП:Ярославль!J50)</f>
        <v>0</v>
      </c>
      <c r="K66" s="7"/>
      <c r="L66" s="7"/>
      <c r="M66" s="7"/>
    </row>
    <row r="67" spans="1:13" ht="27" customHeight="1" x14ac:dyDescent="0.2">
      <c r="A67" s="10" t="s">
        <v>105</v>
      </c>
      <c r="B67" s="106" t="s">
        <v>87</v>
      </c>
      <c r="C67" s="106"/>
      <c r="D67" s="106"/>
      <c r="E67" s="106"/>
      <c r="F67" s="106"/>
      <c r="G67" s="18"/>
      <c r="H67" s="18"/>
      <c r="I67" s="18"/>
      <c r="J67" s="18"/>
      <c r="K67" s="7"/>
      <c r="L67" s="7"/>
      <c r="M67" s="7"/>
    </row>
    <row r="68" spans="1:13" ht="18.75" x14ac:dyDescent="0.2">
      <c r="A68" s="6"/>
      <c r="B68" s="7"/>
      <c r="C68" s="7"/>
      <c r="D68" s="7"/>
      <c r="E68" s="7"/>
      <c r="F68" s="7"/>
      <c r="G68" s="7"/>
      <c r="H68" s="7"/>
      <c r="I68" s="7"/>
      <c r="J68" s="8" t="s">
        <v>47</v>
      </c>
      <c r="K68" s="7"/>
      <c r="L68" s="7"/>
      <c r="M68" s="7"/>
    </row>
    <row r="69" spans="1:13" ht="63" customHeight="1" x14ac:dyDescent="0.2">
      <c r="A69" s="114" t="s">
        <v>88</v>
      </c>
      <c r="B69" s="114"/>
      <c r="C69" s="114"/>
      <c r="D69" s="114"/>
      <c r="E69" s="114"/>
      <c r="F69" s="114"/>
      <c r="G69" s="114"/>
      <c r="H69" s="114"/>
      <c r="I69" s="114"/>
      <c r="J69" s="114"/>
      <c r="K69" s="7"/>
      <c r="L69" s="7"/>
      <c r="M69" s="7"/>
    </row>
    <row r="70" spans="1:13" ht="20.25" customHeight="1" x14ac:dyDescent="0.2">
      <c r="A70" s="115" t="s">
        <v>38</v>
      </c>
      <c r="B70" s="116" t="s">
        <v>27</v>
      </c>
      <c r="C70" s="116"/>
      <c r="D70" s="116"/>
      <c r="E70" s="116"/>
      <c r="F70" s="116"/>
      <c r="G70" s="117" t="s">
        <v>39</v>
      </c>
      <c r="H70" s="117"/>
      <c r="I70" s="117"/>
      <c r="J70" s="117"/>
      <c r="K70" s="7"/>
      <c r="L70" s="7"/>
      <c r="M70" s="7"/>
    </row>
    <row r="71" spans="1:13" ht="13.5" customHeight="1" x14ac:dyDescent="0.2">
      <c r="A71" s="115"/>
      <c r="B71" s="116"/>
      <c r="C71" s="116"/>
      <c r="D71" s="116"/>
      <c r="E71" s="116"/>
      <c r="F71" s="116"/>
      <c r="G71" s="118" t="s">
        <v>4</v>
      </c>
      <c r="H71" s="118" t="s">
        <v>40</v>
      </c>
      <c r="I71" s="118"/>
      <c r="J71" s="118"/>
      <c r="K71" s="7"/>
      <c r="L71" s="7"/>
      <c r="M71" s="7"/>
    </row>
    <row r="72" spans="1:13" ht="140.25" customHeight="1" x14ac:dyDescent="0.2">
      <c r="A72" s="115"/>
      <c r="B72" s="116"/>
      <c r="C72" s="116"/>
      <c r="D72" s="116"/>
      <c r="E72" s="116"/>
      <c r="F72" s="116"/>
      <c r="G72" s="118"/>
      <c r="H72" s="14" t="s">
        <v>99</v>
      </c>
      <c r="I72" s="14" t="s">
        <v>100</v>
      </c>
      <c r="J72" s="14" t="s">
        <v>101</v>
      </c>
      <c r="K72" s="7"/>
      <c r="L72" s="7"/>
      <c r="M72" s="7"/>
    </row>
    <row r="73" spans="1:13" x14ac:dyDescent="0.2">
      <c r="A73" s="10">
        <v>1</v>
      </c>
      <c r="B73" s="105">
        <v>2</v>
      </c>
      <c r="C73" s="105"/>
      <c r="D73" s="105"/>
      <c r="E73" s="105"/>
      <c r="F73" s="105"/>
      <c r="G73" s="4">
        <v>3</v>
      </c>
      <c r="H73" s="4">
        <v>4</v>
      </c>
      <c r="I73" s="4">
        <v>5</v>
      </c>
      <c r="J73" s="4">
        <v>6</v>
      </c>
      <c r="K73" s="7"/>
      <c r="L73" s="7"/>
      <c r="M73" s="7"/>
    </row>
    <row r="74" spans="1:13" ht="30" customHeight="1" x14ac:dyDescent="0.2">
      <c r="A74" s="10">
        <v>1</v>
      </c>
      <c r="B74" s="132" t="s">
        <v>41</v>
      </c>
      <c r="C74" s="132"/>
      <c r="D74" s="132"/>
      <c r="E74" s="132"/>
      <c r="F74" s="132"/>
      <c r="G74" s="41">
        <f>SUM(АдмП:Ярославль!G58)</f>
        <v>345</v>
      </c>
      <c r="H74" s="41">
        <f>SUM(АдмП:Ярославль!H58)</f>
        <v>232</v>
      </c>
      <c r="I74" s="41">
        <f>SUM(АдмП:Ярославль!I58)</f>
        <v>109</v>
      </c>
      <c r="J74" s="41">
        <f>SUM(АдмП:Ярославль!J58)</f>
        <v>4</v>
      </c>
      <c r="K74" s="13"/>
      <c r="L74" s="13"/>
      <c r="M74" s="13"/>
    </row>
    <row r="75" spans="1:13" ht="30" customHeight="1" x14ac:dyDescent="0.2">
      <c r="A75" s="10" t="s">
        <v>55</v>
      </c>
      <c r="B75" s="134" t="s">
        <v>26</v>
      </c>
      <c r="C75" s="127" t="s">
        <v>42</v>
      </c>
      <c r="D75" s="127"/>
      <c r="E75" s="127"/>
      <c r="F75" s="127"/>
      <c r="G75" s="18">
        <f>SUM(АдмП:Ярославль!G59)</f>
        <v>7</v>
      </c>
      <c r="H75" s="18">
        <f>SUM(АдмП:Ярославль!H59)</f>
        <v>4</v>
      </c>
      <c r="I75" s="18">
        <f>SUM(АдмП:Ярославль!I59)</f>
        <v>3</v>
      </c>
      <c r="J75" s="18">
        <f>SUM(АдмП:Ярославль!J59)</f>
        <v>0</v>
      </c>
      <c r="K75" s="7"/>
      <c r="L75" s="13"/>
      <c r="M75" s="7"/>
    </row>
    <row r="76" spans="1:13" ht="30" customHeight="1" x14ac:dyDescent="0.2">
      <c r="A76" s="10" t="s">
        <v>58</v>
      </c>
      <c r="B76" s="135"/>
      <c r="C76" s="127" t="s">
        <v>89</v>
      </c>
      <c r="D76" s="127"/>
      <c r="E76" s="127"/>
      <c r="F76" s="127"/>
      <c r="G76" s="18">
        <f>SUM(АдмП:Ярославль!G60)</f>
        <v>0</v>
      </c>
      <c r="H76" s="18">
        <f>SUM(АдмП:Ярославль!H60)</f>
        <v>0</v>
      </c>
      <c r="I76" s="18">
        <f>SUM(АдмП:Ярославль!I60)</f>
        <v>0</v>
      </c>
      <c r="J76" s="18">
        <f>SUM(АдмП:Ярославль!J60)</f>
        <v>0</v>
      </c>
      <c r="K76" s="7"/>
      <c r="L76" s="13"/>
      <c r="M76" s="7"/>
    </row>
    <row r="77" spans="1:13" ht="30" customHeight="1" x14ac:dyDescent="0.2">
      <c r="A77" s="10" t="s">
        <v>74</v>
      </c>
      <c r="B77" s="135"/>
      <c r="C77" s="127" t="s">
        <v>125</v>
      </c>
      <c r="D77" s="127"/>
      <c r="E77" s="127"/>
      <c r="F77" s="127"/>
      <c r="G77" s="18">
        <f>SUM(АдмП:Ярославль!G61)</f>
        <v>74</v>
      </c>
      <c r="H77" s="18">
        <f>SUM(АдмП:Ярославль!H61)</f>
        <v>61</v>
      </c>
      <c r="I77" s="18">
        <f>SUM(АдмП:Ярославль!I61)</f>
        <v>13</v>
      </c>
      <c r="J77" s="18">
        <f>SUM(АдмП:Ярославль!J61)</f>
        <v>0</v>
      </c>
      <c r="K77" s="7"/>
      <c r="L77" s="7"/>
      <c r="M77" s="7"/>
    </row>
    <row r="78" spans="1:13" ht="30" customHeight="1" x14ac:dyDescent="0.2">
      <c r="A78" s="10" t="s">
        <v>75</v>
      </c>
      <c r="B78" s="135"/>
      <c r="C78" s="137" t="s">
        <v>109</v>
      </c>
      <c r="D78" s="137"/>
      <c r="E78" s="137"/>
      <c r="F78" s="137"/>
      <c r="G78" s="18">
        <f>SUM(АдмП:Ярославль!G62)</f>
        <v>24</v>
      </c>
      <c r="H78" s="18">
        <f>SUM(АдмП:Ярославль!H62)</f>
        <v>14</v>
      </c>
      <c r="I78" s="18">
        <f>SUM(АдмП:Ярославль!I62)</f>
        <v>10</v>
      </c>
      <c r="J78" s="18">
        <f>SUM(АдмП:Ярославль!J62)</f>
        <v>0</v>
      </c>
      <c r="K78" s="7"/>
      <c r="L78" s="7"/>
      <c r="M78" s="7"/>
    </row>
    <row r="79" spans="1:13" ht="42.75" customHeight="1" x14ac:dyDescent="0.2">
      <c r="A79" s="10" t="s">
        <v>90</v>
      </c>
      <c r="B79" s="135"/>
      <c r="C79" s="127" t="s">
        <v>126</v>
      </c>
      <c r="D79" s="127"/>
      <c r="E79" s="127"/>
      <c r="F79" s="127"/>
      <c r="G79" s="18">
        <f>SUM(АдмП:Ярославль!G63)</f>
        <v>66</v>
      </c>
      <c r="H79" s="18">
        <f>SUM(АдмП:Ярославль!H63)</f>
        <v>31</v>
      </c>
      <c r="I79" s="18">
        <f>SUM(АдмП:Ярославль!I63)</f>
        <v>33</v>
      </c>
      <c r="J79" s="18">
        <f>SUM(АдмП:Ярославль!J63)</f>
        <v>2</v>
      </c>
      <c r="K79" s="7"/>
      <c r="L79" s="7"/>
      <c r="M79" s="7"/>
    </row>
    <row r="80" spans="1:13" ht="30" customHeight="1" x14ac:dyDescent="0.2">
      <c r="A80" s="10" t="s">
        <v>91</v>
      </c>
      <c r="B80" s="136"/>
      <c r="C80" s="127" t="s">
        <v>43</v>
      </c>
      <c r="D80" s="127"/>
      <c r="E80" s="127"/>
      <c r="F80" s="127"/>
      <c r="G80" s="18">
        <f>SUM(АдмП:Ярославль!G64)</f>
        <v>174</v>
      </c>
      <c r="H80" s="18">
        <f>SUM(АдмП:Ярославль!H64)</f>
        <v>122</v>
      </c>
      <c r="I80" s="18">
        <f>SUM(АдмП:Ярославль!I64)</f>
        <v>50</v>
      </c>
      <c r="J80" s="18">
        <f>SUM(АдмП:Ярославль!J64)</f>
        <v>2</v>
      </c>
      <c r="K80" s="7"/>
      <c r="L80" s="7"/>
      <c r="M80" s="7"/>
    </row>
    <row r="81" spans="1:14" ht="30" customHeight="1" x14ac:dyDescent="0.2">
      <c r="A81" s="10" t="s">
        <v>59</v>
      </c>
      <c r="B81" s="132" t="s">
        <v>44</v>
      </c>
      <c r="C81" s="132"/>
      <c r="D81" s="132"/>
      <c r="E81" s="132"/>
      <c r="F81" s="132"/>
      <c r="G81" s="41">
        <f>SUM(G82:G85)</f>
        <v>15648</v>
      </c>
      <c r="H81" s="41">
        <f t="shared" ref="H81:J81" si="1">SUM(H82:H85)</f>
        <v>14702</v>
      </c>
      <c r="I81" s="41">
        <f t="shared" si="1"/>
        <v>913</v>
      </c>
      <c r="J81" s="41">
        <f t="shared" si="1"/>
        <v>33</v>
      </c>
      <c r="K81" s="13"/>
      <c r="L81" s="13"/>
      <c r="M81" s="13"/>
      <c r="N81" s="21"/>
    </row>
    <row r="82" spans="1:14" ht="30" customHeight="1" x14ac:dyDescent="0.2">
      <c r="A82" s="10" t="s">
        <v>92</v>
      </c>
      <c r="B82" s="133" t="s">
        <v>26</v>
      </c>
      <c r="C82" s="127" t="s">
        <v>45</v>
      </c>
      <c r="D82" s="127"/>
      <c r="E82" s="127"/>
      <c r="F82" s="127"/>
      <c r="G82" s="18">
        <f>SUM(АдмП:Ярославль!G66)</f>
        <v>9258</v>
      </c>
      <c r="H82" s="18">
        <f>SUM(АдмП:Ярославль!H66)</f>
        <v>8527</v>
      </c>
      <c r="I82" s="18">
        <f>SUM(АдмП:Ярославль!I66)</f>
        <v>728</v>
      </c>
      <c r="J82" s="18">
        <f>SUM(АдмП:Ярославль!J66)</f>
        <v>3</v>
      </c>
      <c r="K82" s="13"/>
      <c r="L82" s="7"/>
      <c r="M82" s="7"/>
    </row>
    <row r="83" spans="1:14" ht="30" customHeight="1" x14ac:dyDescent="0.2">
      <c r="A83" s="10" t="s">
        <v>93</v>
      </c>
      <c r="B83" s="133"/>
      <c r="C83" s="127" t="s">
        <v>94</v>
      </c>
      <c r="D83" s="127"/>
      <c r="E83" s="127"/>
      <c r="F83" s="127"/>
      <c r="G83" s="18">
        <f>SUM(АдмП:Ярославль!G67)</f>
        <v>4454</v>
      </c>
      <c r="H83" s="18">
        <f>SUM(АдмП:Ярославль!H67)</f>
        <v>4365</v>
      </c>
      <c r="I83" s="18">
        <f>SUM(АдмП:Ярославль!I67)</f>
        <v>87</v>
      </c>
      <c r="J83" s="18">
        <f>SUM(АдмП:Ярославль!J67)</f>
        <v>2</v>
      </c>
      <c r="K83" s="13"/>
      <c r="L83" s="7"/>
      <c r="M83" s="7"/>
    </row>
    <row r="84" spans="1:14" ht="30" customHeight="1" x14ac:dyDescent="0.2">
      <c r="A84" s="10" t="s">
        <v>95</v>
      </c>
      <c r="B84" s="133"/>
      <c r="C84" s="127" t="s">
        <v>89</v>
      </c>
      <c r="D84" s="127"/>
      <c r="E84" s="127"/>
      <c r="F84" s="127"/>
      <c r="G84" s="18">
        <f>SUM(АдмП:Ярославль!G68)</f>
        <v>690</v>
      </c>
      <c r="H84" s="18">
        <f>SUM(АдмП:Ярославль!H68)</f>
        <v>684</v>
      </c>
      <c r="I84" s="18">
        <f>SUM(АдмП:Ярославль!I68)</f>
        <v>6</v>
      </c>
      <c r="J84" s="18">
        <f>SUM(АдмП:Ярославль!J68)</f>
        <v>0</v>
      </c>
      <c r="K84" s="13"/>
      <c r="L84" s="7"/>
      <c r="M84" s="7"/>
    </row>
    <row r="85" spans="1:14" ht="30" customHeight="1" x14ac:dyDescent="0.2">
      <c r="A85" s="10" t="s">
        <v>96</v>
      </c>
      <c r="B85" s="133"/>
      <c r="C85" s="127" t="s">
        <v>46</v>
      </c>
      <c r="D85" s="127"/>
      <c r="E85" s="127"/>
      <c r="F85" s="127"/>
      <c r="G85" s="18">
        <f>SUM(АдмП:Ярославль!G69)</f>
        <v>1246</v>
      </c>
      <c r="H85" s="18">
        <f>SUM(АдмП:Ярославль!H69)</f>
        <v>1126</v>
      </c>
      <c r="I85" s="18">
        <f>SUM(АдмП:Ярославль!I69)</f>
        <v>92</v>
      </c>
      <c r="J85" s="18">
        <f>SUM(АдмП:Ярославль!J69)</f>
        <v>28</v>
      </c>
      <c r="K85" s="13"/>
      <c r="L85" s="7"/>
      <c r="M85" s="7"/>
    </row>
    <row r="86" spans="1:14" ht="36.75" customHeight="1" x14ac:dyDescent="0.2">
      <c r="A86" s="10" t="s">
        <v>60</v>
      </c>
      <c r="B86" s="133"/>
      <c r="C86" s="127" t="s">
        <v>127</v>
      </c>
      <c r="D86" s="127"/>
      <c r="E86" s="127"/>
      <c r="F86" s="127"/>
      <c r="G86" s="18"/>
      <c r="H86" s="18"/>
      <c r="I86" s="18"/>
      <c r="J86" s="18"/>
      <c r="K86" s="13"/>
      <c r="L86" s="7"/>
      <c r="M86" s="7"/>
    </row>
    <row r="87" spans="1:14" x14ac:dyDescent="0.2">
      <c r="A87" s="6"/>
      <c r="B87" s="7"/>
      <c r="C87" s="7"/>
      <c r="D87" s="7"/>
      <c r="E87" s="7"/>
      <c r="F87" s="7"/>
      <c r="G87" s="7"/>
      <c r="H87" s="13"/>
      <c r="I87" s="13"/>
      <c r="J87" s="7"/>
      <c r="K87" s="7"/>
      <c r="L87" s="7"/>
      <c r="M87" s="7"/>
    </row>
    <row r="88" spans="1:14" x14ac:dyDescent="0.2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4" x14ac:dyDescent="0.2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4" x14ac:dyDescent="0.2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4" ht="13.5" thickBot="1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4" ht="30" customHeight="1" x14ac:dyDescent="0.2">
      <c r="A92" s="6"/>
      <c r="B92" s="123" t="s">
        <v>48</v>
      </c>
      <c r="C92" s="124"/>
      <c r="D92" s="124"/>
      <c r="E92" s="124"/>
      <c r="F92" s="124"/>
      <c r="G92" s="124"/>
      <c r="H92" s="125"/>
      <c r="I92" s="90">
        <f>SUM(АдмП:Ярославль!I76)</f>
        <v>44</v>
      </c>
      <c r="J92" s="7"/>
      <c r="K92" s="7"/>
      <c r="L92" s="7"/>
      <c r="M92" s="7"/>
    </row>
    <row r="93" spans="1:14" ht="30" customHeight="1" x14ac:dyDescent="0.2">
      <c r="A93" s="6"/>
      <c r="B93" s="126" t="s">
        <v>49</v>
      </c>
      <c r="C93" s="127"/>
      <c r="D93" s="127"/>
      <c r="E93" s="127"/>
      <c r="F93" s="127"/>
      <c r="G93" s="127"/>
      <c r="H93" s="128"/>
      <c r="I93" s="91">
        <f>SUM(АдмП:Ярославль!I77)</f>
        <v>4050</v>
      </c>
      <c r="J93" s="7"/>
      <c r="K93" s="7"/>
      <c r="L93" s="7"/>
      <c r="M93" s="7"/>
    </row>
    <row r="94" spans="1:14" ht="30" customHeight="1" thickBot="1" x14ac:dyDescent="0.25">
      <c r="A94" s="6"/>
      <c r="B94" s="129" t="s">
        <v>50</v>
      </c>
      <c r="C94" s="130"/>
      <c r="D94" s="130"/>
      <c r="E94" s="130"/>
      <c r="F94" s="130"/>
      <c r="G94" s="130"/>
      <c r="H94" s="131"/>
      <c r="I94" s="92">
        <v>3.6</v>
      </c>
      <c r="J94" s="7"/>
      <c r="K94" s="7"/>
      <c r="L94" s="7"/>
      <c r="M94" s="7"/>
    </row>
    <row r="95" spans="1:14" x14ac:dyDescent="0.2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4" ht="42.75" customHeight="1" x14ac:dyDescent="0.3">
      <c r="A96" s="6"/>
      <c r="B96" s="7"/>
      <c r="C96" s="120" t="s">
        <v>134</v>
      </c>
      <c r="D96" s="120"/>
      <c r="E96" s="120"/>
      <c r="F96" s="120"/>
      <c r="G96" s="120"/>
      <c r="H96" s="120"/>
      <c r="I96" s="120"/>
      <c r="J96" s="120"/>
      <c r="K96" s="7"/>
      <c r="L96" s="7"/>
      <c r="M96" s="7"/>
    </row>
    <row r="97" spans="1:13" ht="37.5" customHeight="1" x14ac:dyDescent="0.2">
      <c r="A97" s="6"/>
      <c r="B97" s="7"/>
      <c r="C97" s="121" t="s">
        <v>53</v>
      </c>
      <c r="D97" s="121"/>
      <c r="E97" s="121"/>
      <c r="F97" s="121"/>
      <c r="G97" s="121"/>
      <c r="H97" s="121"/>
      <c r="I97" s="121"/>
      <c r="J97" s="121"/>
      <c r="K97" s="7"/>
      <c r="L97" s="7"/>
      <c r="M97" s="7"/>
    </row>
    <row r="98" spans="1:13" ht="24" customHeight="1" x14ac:dyDescent="0.25">
      <c r="A98" s="6"/>
      <c r="B98" s="7"/>
      <c r="C98" s="122"/>
      <c r="D98" s="122"/>
      <c r="E98" s="122"/>
      <c r="F98" s="122"/>
      <c r="G98" s="122"/>
      <c r="H98" s="122"/>
      <c r="I98" s="7"/>
      <c r="J98" s="7"/>
      <c r="K98" s="7"/>
      <c r="L98" s="7"/>
      <c r="M98" s="7"/>
    </row>
    <row r="99" spans="1:13" ht="24" customHeight="1" x14ac:dyDescent="0.3">
      <c r="A99" s="6"/>
      <c r="B99" s="7"/>
      <c r="C99" s="119" t="s">
        <v>144</v>
      </c>
      <c r="D99" s="119"/>
      <c r="E99" s="119"/>
      <c r="F99" s="119"/>
      <c r="G99" s="119"/>
      <c r="H99" s="119"/>
      <c r="I99" s="7"/>
      <c r="J99" s="7"/>
      <c r="K99" s="7"/>
      <c r="L99" s="7"/>
      <c r="M99" s="7"/>
    </row>
    <row r="100" spans="1:13" ht="33" customHeight="1" x14ac:dyDescent="0.25">
      <c r="A100" s="6"/>
      <c r="B100" s="7"/>
      <c r="C100" s="15" t="s">
        <v>51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ht="33" customHeight="1" x14ac:dyDescent="0.3">
      <c r="A101" s="6"/>
      <c r="B101" s="7"/>
      <c r="C101" s="16" t="s">
        <v>52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ht="35.25" customHeight="1" x14ac:dyDescent="0.2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ht="24" customHeight="1" x14ac:dyDescent="0.2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ht="33" customHeight="1" x14ac:dyDescent="0.2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ht="24" customHeight="1" x14ac:dyDescent="0.2">
      <c r="A105" s="6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ht="24" customHeight="1" x14ac:dyDescent="0.2">
      <c r="A106" s="6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ht="35.25" customHeight="1" x14ac:dyDescent="0.2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ht="38.25" customHeight="1" x14ac:dyDescent="0.2">
      <c r="A108" s="6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ht="33" customHeight="1" x14ac:dyDescent="0.2">
      <c r="A109" s="6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ht="33" customHeight="1" x14ac:dyDescent="0.2">
      <c r="A110" s="6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ht="30" customHeight="1" x14ac:dyDescent="0.2">
      <c r="A111" s="6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ht="24" customHeight="1" x14ac:dyDescent="0.2">
      <c r="A112" s="6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ht="24" customHeight="1" x14ac:dyDescent="0.2">
      <c r="A113" s="6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ht="24" customHeight="1" x14ac:dyDescent="0.2">
      <c r="A114" s="6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ht="24" customHeight="1" x14ac:dyDescent="0.2">
      <c r="A115" s="6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ht="24" customHeight="1" x14ac:dyDescent="0.2">
      <c r="A116" s="6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ht="33" customHeight="1" x14ac:dyDescent="0.2">
      <c r="A117" s="6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ht="33" customHeight="1" x14ac:dyDescent="0.2">
      <c r="A118" s="6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ht="24" customHeight="1" x14ac:dyDescent="0.2">
      <c r="A119" s="6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ht="24" customHeight="1" x14ac:dyDescent="0.2">
      <c r="A120" s="6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ht="36.75" customHeight="1" x14ac:dyDescent="0.2">
      <c r="A121" s="6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ht="33" customHeight="1" x14ac:dyDescent="0.2">
      <c r="A122" s="6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ht="33.75" customHeight="1" x14ac:dyDescent="0.2">
      <c r="A123" s="6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ht="33" customHeight="1" x14ac:dyDescent="0.2">
      <c r="A124" s="6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ht="24" customHeight="1" x14ac:dyDescent="0.2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ht="33" customHeight="1" x14ac:dyDescent="0.2">
      <c r="A126" s="6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ht="33" customHeight="1" x14ac:dyDescent="0.2">
      <c r="A127" s="6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ht="24" customHeight="1" x14ac:dyDescent="0.2">
      <c r="A128" s="6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ht="48.75" customHeight="1" x14ac:dyDescent="0.2">
      <c r="A129" s="6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ht="24" customHeight="1" x14ac:dyDescent="0.2">
      <c r="A130" s="6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ht="33" customHeight="1" x14ac:dyDescent="0.2">
      <c r="A131" s="6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ht="24" customHeight="1" x14ac:dyDescent="0.2">
      <c r="A132" s="6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ht="24" customHeight="1" x14ac:dyDescent="0.2">
      <c r="A133" s="6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ht="24" customHeight="1" x14ac:dyDescent="0.2"/>
    <row r="135" spans="1:13" ht="24" customHeight="1" x14ac:dyDescent="0.2"/>
    <row r="136" spans="1:13" ht="24" customHeight="1" x14ac:dyDescent="0.2"/>
    <row r="137" spans="1:13" ht="24" customHeight="1" x14ac:dyDescent="0.2"/>
    <row r="139" spans="1:13" ht="21.75" customHeight="1" x14ac:dyDescent="0.2"/>
    <row r="141" spans="1:13" ht="11.25" customHeight="1" x14ac:dyDescent="0.2"/>
  </sheetData>
  <mergeCells count="104">
    <mergeCell ref="H1:J1"/>
    <mergeCell ref="B23:C23"/>
    <mergeCell ref="B24:C24"/>
    <mergeCell ref="B49:F49"/>
    <mergeCell ref="B56:F56"/>
    <mergeCell ref="B58:F58"/>
    <mergeCell ref="B55:F55"/>
    <mergeCell ref="B57:F57"/>
    <mergeCell ref="B44:F44"/>
    <mergeCell ref="B45:F45"/>
    <mergeCell ref="B47:F47"/>
    <mergeCell ref="B42:F43"/>
    <mergeCell ref="G42:G43"/>
    <mergeCell ref="H42:J42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1:C21"/>
    <mergeCell ref="C99:H99"/>
    <mergeCell ref="C96:J96"/>
    <mergeCell ref="C97:J97"/>
    <mergeCell ref="C98:H98"/>
    <mergeCell ref="B54:F54"/>
    <mergeCell ref="B92:H92"/>
    <mergeCell ref="B93:H93"/>
    <mergeCell ref="B94:H94"/>
    <mergeCell ref="B81:F81"/>
    <mergeCell ref="B82:B86"/>
    <mergeCell ref="C82:F82"/>
    <mergeCell ref="C83:F83"/>
    <mergeCell ref="C84:F84"/>
    <mergeCell ref="C85:F85"/>
    <mergeCell ref="C86:F86"/>
    <mergeCell ref="B74:F74"/>
    <mergeCell ref="B75:B80"/>
    <mergeCell ref="C75:F75"/>
    <mergeCell ref="C76:F76"/>
    <mergeCell ref="C77:F77"/>
    <mergeCell ref="C78:F78"/>
    <mergeCell ref="C79:F79"/>
    <mergeCell ref="C80:F80"/>
    <mergeCell ref="B60:F60"/>
    <mergeCell ref="A70:A72"/>
    <mergeCell ref="B70:F72"/>
    <mergeCell ref="G70:J70"/>
    <mergeCell ref="G71:G72"/>
    <mergeCell ref="H71:J71"/>
    <mergeCell ref="B73:F73"/>
    <mergeCell ref="B65:F65"/>
    <mergeCell ref="B67:F67"/>
    <mergeCell ref="B61:F61"/>
    <mergeCell ref="B63:F63"/>
    <mergeCell ref="B66:F66"/>
    <mergeCell ref="A69:J69"/>
    <mergeCell ref="B62:F62"/>
    <mergeCell ref="B64:F64"/>
    <mergeCell ref="B18:C20"/>
    <mergeCell ref="E18:E20"/>
    <mergeCell ref="F18:F20"/>
    <mergeCell ref="B59:F59"/>
    <mergeCell ref="B51:F51"/>
    <mergeCell ref="B52:F52"/>
    <mergeCell ref="B53:F53"/>
    <mergeCell ref="B34:C34"/>
    <mergeCell ref="B35:C35"/>
    <mergeCell ref="B36:C36"/>
    <mergeCell ref="B48:F48"/>
    <mergeCell ref="B50:F50"/>
    <mergeCell ref="B38:C38"/>
    <mergeCell ref="B39:C39"/>
    <mergeCell ref="B40:C40"/>
    <mergeCell ref="A41:J41"/>
    <mergeCell ref="A42:A43"/>
    <mergeCell ref="B37:C37"/>
    <mergeCell ref="A9:J9"/>
    <mergeCell ref="A10:J10"/>
    <mergeCell ref="A11:J11"/>
    <mergeCell ref="A12:J12"/>
    <mergeCell ref="B13:J13"/>
    <mergeCell ref="G18:G20"/>
    <mergeCell ref="B46:F46"/>
    <mergeCell ref="B14:J14"/>
    <mergeCell ref="H3:J3"/>
    <mergeCell ref="H4:J4"/>
    <mergeCell ref="H5:J5"/>
    <mergeCell ref="A6:J6"/>
    <mergeCell ref="A7:J7"/>
    <mergeCell ref="A8:J8"/>
    <mergeCell ref="A18:A20"/>
    <mergeCell ref="D18:D20"/>
    <mergeCell ref="B22:C22"/>
    <mergeCell ref="H19:I19"/>
    <mergeCell ref="H18:I18"/>
    <mergeCell ref="B15:J15"/>
    <mergeCell ref="B16:C16"/>
    <mergeCell ref="D16:F16"/>
    <mergeCell ref="G16:J16"/>
    <mergeCell ref="A17:J17"/>
  </mergeCells>
  <phoneticPr fontId="0" type="noConversion"/>
  <pageMargins left="0.59055118110236227" right="0.39370078740157483" top="0.19685039370078741" bottom="0.19685039370078741" header="0.51181102362204722" footer="0.51181102362204722"/>
  <pageSetup paperSize="9" scale="45" fitToHeight="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5"/>
  <sheetViews>
    <sheetView topLeftCell="A43" workbookViewId="0">
      <selection activeCell="P27" sqref="P27"/>
    </sheetView>
  </sheetViews>
  <sheetFormatPr defaultRowHeight="12.75" x14ac:dyDescent="0.2"/>
  <cols>
    <col min="3" max="3" width="40.42578125" customWidth="1"/>
    <col min="9" max="9" width="9.5703125" bestFit="1" customWidth="1"/>
  </cols>
  <sheetData>
    <row r="1" spans="1:10" ht="22.5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25" t="s">
        <v>5</v>
      </c>
      <c r="I4" s="25" t="s">
        <v>16</v>
      </c>
      <c r="J4" s="142"/>
    </row>
    <row r="5" spans="1:10" x14ac:dyDescent="0.2">
      <c r="A5" s="28">
        <v>1</v>
      </c>
      <c r="B5" s="105">
        <v>2</v>
      </c>
      <c r="C5" s="105"/>
      <c r="D5" s="25">
        <v>3</v>
      </c>
      <c r="E5" s="25">
        <v>4</v>
      </c>
      <c r="F5" s="25">
        <v>5</v>
      </c>
      <c r="G5" s="25">
        <v>6</v>
      </c>
      <c r="H5" s="25">
        <v>7</v>
      </c>
      <c r="I5" s="25">
        <v>8</v>
      </c>
      <c r="J5" s="29"/>
    </row>
    <row r="6" spans="1:10" ht="15.75" x14ac:dyDescent="0.2">
      <c r="A6" s="28">
        <v>1</v>
      </c>
      <c r="B6" s="106" t="s">
        <v>6</v>
      </c>
      <c r="C6" s="106"/>
      <c r="D6" s="18">
        <v>1</v>
      </c>
      <c r="E6" s="18"/>
      <c r="F6" s="18"/>
      <c r="G6" s="18">
        <f>D6</f>
        <v>1</v>
      </c>
      <c r="H6" s="17"/>
      <c r="I6" s="17"/>
      <c r="J6" s="36">
        <f>SUM(D6:F6)</f>
        <v>1</v>
      </c>
    </row>
    <row r="7" spans="1:10" ht="15.75" x14ac:dyDescent="0.2">
      <c r="A7" s="28"/>
      <c r="B7" s="140" t="s">
        <v>3</v>
      </c>
      <c r="C7" s="140"/>
      <c r="D7" s="17"/>
      <c r="E7" s="17"/>
      <c r="F7" s="17"/>
      <c r="G7" s="18"/>
      <c r="H7" s="17"/>
      <c r="I7" s="17"/>
      <c r="J7" s="36">
        <f t="shared" ref="J7:J18" si="0">SUM(D7:F7)</f>
        <v>0</v>
      </c>
    </row>
    <row r="8" spans="1:10" ht="15.75" x14ac:dyDescent="0.2">
      <c r="A8" s="11" t="s">
        <v>55</v>
      </c>
      <c r="B8" s="106" t="s">
        <v>56</v>
      </c>
      <c r="C8" s="106"/>
      <c r="D8" s="18"/>
      <c r="E8" s="18"/>
      <c r="F8" s="18"/>
      <c r="G8" s="18"/>
      <c r="H8" s="17"/>
      <c r="I8" s="17"/>
      <c r="J8" s="36">
        <f t="shared" si="0"/>
        <v>0</v>
      </c>
    </row>
    <row r="9" spans="1:10" ht="15.75" x14ac:dyDescent="0.2">
      <c r="A9" s="11" t="s">
        <v>58</v>
      </c>
      <c r="B9" s="106" t="s">
        <v>57</v>
      </c>
      <c r="C9" s="106" t="s">
        <v>8</v>
      </c>
      <c r="D9" s="17"/>
      <c r="E9" s="17"/>
      <c r="F9" s="17"/>
      <c r="G9" s="18"/>
      <c r="H9" s="17"/>
      <c r="I9" s="17"/>
      <c r="J9" s="36">
        <f t="shared" si="0"/>
        <v>0</v>
      </c>
    </row>
    <row r="10" spans="1:10" ht="15.75" x14ac:dyDescent="0.2">
      <c r="A10" s="11" t="s">
        <v>59</v>
      </c>
      <c r="B10" s="106" t="s">
        <v>9</v>
      </c>
      <c r="C10" s="106" t="s">
        <v>9</v>
      </c>
      <c r="D10" s="17"/>
      <c r="E10" s="17"/>
      <c r="F10" s="17"/>
      <c r="G10" s="18"/>
      <c r="H10" s="17"/>
      <c r="I10" s="17"/>
      <c r="J10" s="36">
        <f t="shared" si="0"/>
        <v>0</v>
      </c>
    </row>
    <row r="11" spans="1:10" ht="15.75" x14ac:dyDescent="0.2">
      <c r="A11" s="11" t="s">
        <v>60</v>
      </c>
      <c r="B11" s="106" t="s">
        <v>10</v>
      </c>
      <c r="C11" s="106" t="s">
        <v>10</v>
      </c>
      <c r="D11" s="18">
        <v>1998</v>
      </c>
      <c r="E11" s="17"/>
      <c r="F11" s="17"/>
      <c r="G11" s="18">
        <f t="shared" ref="G11:G18" si="1">D11</f>
        <v>1998</v>
      </c>
      <c r="H11" s="17">
        <v>1278</v>
      </c>
      <c r="I11" s="17">
        <v>177</v>
      </c>
      <c r="J11" s="36">
        <f t="shared" si="0"/>
        <v>1998</v>
      </c>
    </row>
    <row r="12" spans="1:10" ht="15.75" x14ac:dyDescent="0.2">
      <c r="A12" s="11" t="s">
        <v>61</v>
      </c>
      <c r="B12" s="106" t="s">
        <v>111</v>
      </c>
      <c r="C12" s="106" t="s">
        <v>11</v>
      </c>
      <c r="D12" s="18">
        <v>1998</v>
      </c>
      <c r="E12" s="17"/>
      <c r="F12" s="17"/>
      <c r="G12" s="18">
        <f t="shared" si="1"/>
        <v>1998</v>
      </c>
      <c r="H12" s="17">
        <v>1278</v>
      </c>
      <c r="I12" s="17">
        <v>177</v>
      </c>
      <c r="J12" s="36">
        <f t="shared" si="0"/>
        <v>1998</v>
      </c>
    </row>
    <row r="13" spans="1:10" ht="15.75" x14ac:dyDescent="0.2">
      <c r="A13" s="11" t="s">
        <v>62</v>
      </c>
      <c r="B13" s="106" t="s">
        <v>112</v>
      </c>
      <c r="C13" s="106" t="s">
        <v>12</v>
      </c>
      <c r="D13" s="18"/>
      <c r="E13" s="17"/>
      <c r="F13" s="17"/>
      <c r="G13" s="18">
        <f t="shared" si="1"/>
        <v>0</v>
      </c>
      <c r="H13" s="17"/>
      <c r="I13" s="17"/>
      <c r="J13" s="36">
        <f t="shared" si="0"/>
        <v>0</v>
      </c>
    </row>
    <row r="14" spans="1:10" ht="15.75" x14ac:dyDescent="0.2">
      <c r="A14" s="11" t="s">
        <v>63</v>
      </c>
      <c r="B14" s="106" t="s">
        <v>64</v>
      </c>
      <c r="C14" s="106" t="s">
        <v>13</v>
      </c>
      <c r="D14" s="18"/>
      <c r="E14" s="17"/>
      <c r="F14" s="17"/>
      <c r="G14" s="18">
        <f t="shared" si="1"/>
        <v>0</v>
      </c>
      <c r="H14" s="17"/>
      <c r="I14" s="17"/>
      <c r="J14" s="36">
        <f t="shared" si="0"/>
        <v>0</v>
      </c>
    </row>
    <row r="15" spans="1:10" ht="15.75" x14ac:dyDescent="0.2">
      <c r="A15" s="11" t="s">
        <v>65</v>
      </c>
      <c r="B15" s="106" t="s">
        <v>111</v>
      </c>
      <c r="C15" s="106" t="s">
        <v>11</v>
      </c>
      <c r="D15" s="18"/>
      <c r="E15" s="17"/>
      <c r="F15" s="17"/>
      <c r="G15" s="18">
        <f t="shared" si="1"/>
        <v>0</v>
      </c>
      <c r="H15" s="17"/>
      <c r="I15" s="17"/>
      <c r="J15" s="36">
        <f t="shared" si="0"/>
        <v>0</v>
      </c>
    </row>
    <row r="16" spans="1:10" ht="15.75" x14ac:dyDescent="0.2">
      <c r="A16" s="11" t="s">
        <v>66</v>
      </c>
      <c r="B16" s="106" t="s">
        <v>112</v>
      </c>
      <c r="C16" s="106" t="s">
        <v>12</v>
      </c>
      <c r="D16" s="18"/>
      <c r="E16" s="17"/>
      <c r="F16" s="17"/>
      <c r="G16" s="18">
        <f t="shared" si="1"/>
        <v>0</v>
      </c>
      <c r="H16" s="17"/>
      <c r="I16" s="17"/>
      <c r="J16" s="36">
        <f t="shared" si="0"/>
        <v>0</v>
      </c>
    </row>
    <row r="17" spans="1:15" ht="15.75" x14ac:dyDescent="0.2">
      <c r="A17" s="11" t="s">
        <v>68</v>
      </c>
      <c r="B17" s="106" t="s">
        <v>67</v>
      </c>
      <c r="C17" s="106" t="s">
        <v>14</v>
      </c>
      <c r="D17" s="18">
        <v>1998</v>
      </c>
      <c r="E17" s="17"/>
      <c r="F17" s="17"/>
      <c r="G17" s="18">
        <f t="shared" si="1"/>
        <v>1998</v>
      </c>
      <c r="H17" s="17">
        <v>1278</v>
      </c>
      <c r="I17" s="17">
        <v>177</v>
      </c>
      <c r="J17" s="36">
        <f t="shared" si="0"/>
        <v>1998</v>
      </c>
      <c r="K17" s="36">
        <f>H11+H14</f>
        <v>1278</v>
      </c>
      <c r="L17" s="36">
        <f>I11+I14</f>
        <v>177</v>
      </c>
      <c r="N17" s="46"/>
      <c r="O17" s="46"/>
    </row>
    <row r="18" spans="1:15" ht="15.75" x14ac:dyDescent="0.2">
      <c r="A18" s="11" t="s">
        <v>69</v>
      </c>
      <c r="B18" s="106" t="s">
        <v>111</v>
      </c>
      <c r="C18" s="106" t="s">
        <v>11</v>
      </c>
      <c r="D18" s="18">
        <v>1998</v>
      </c>
      <c r="E18" s="17"/>
      <c r="F18" s="17"/>
      <c r="G18" s="18">
        <f t="shared" si="1"/>
        <v>1998</v>
      </c>
      <c r="H18" s="17">
        <v>1278</v>
      </c>
      <c r="I18" s="17">
        <v>177</v>
      </c>
      <c r="J18" s="43">
        <f t="shared" si="0"/>
        <v>1998</v>
      </c>
      <c r="K18" s="43">
        <f>H12+H15</f>
        <v>1278</v>
      </c>
      <c r="L18" s="43">
        <f>I12+I15</f>
        <v>177</v>
      </c>
    </row>
    <row r="19" spans="1:15" x14ac:dyDescent="0.2">
      <c r="A19" s="11" t="s">
        <v>71</v>
      </c>
      <c r="B19" s="106" t="s">
        <v>70</v>
      </c>
      <c r="C19" s="106" t="s">
        <v>15</v>
      </c>
      <c r="D19" s="35">
        <f>D18*100/D17</f>
        <v>100</v>
      </c>
      <c r="E19" s="35" t="e">
        <f t="shared" ref="E19:I19" si="2">E18*100/E17</f>
        <v>#DIV/0!</v>
      </c>
      <c r="F19" s="35" t="e">
        <f t="shared" si="2"/>
        <v>#DIV/0!</v>
      </c>
      <c r="G19" s="35">
        <f t="shared" si="2"/>
        <v>100</v>
      </c>
      <c r="H19" s="35">
        <f t="shared" si="2"/>
        <v>100</v>
      </c>
      <c r="I19" s="35">
        <f t="shared" si="2"/>
        <v>100</v>
      </c>
      <c r="J19" s="44">
        <f>G12+G15</f>
        <v>1998</v>
      </c>
      <c r="K19" s="45">
        <f>H12+H15</f>
        <v>1278</v>
      </c>
      <c r="L19" s="45">
        <f>I12+I15</f>
        <v>177</v>
      </c>
    </row>
    <row r="20" spans="1:15" ht="15.75" x14ac:dyDescent="0.2">
      <c r="A20" s="11" t="s">
        <v>72</v>
      </c>
      <c r="B20" s="106" t="s">
        <v>113</v>
      </c>
      <c r="C20" s="106" t="s">
        <v>22</v>
      </c>
      <c r="D20" s="18">
        <v>1324</v>
      </c>
      <c r="E20" s="17"/>
      <c r="F20" s="17"/>
      <c r="G20" s="18">
        <f>D20</f>
        <v>1324</v>
      </c>
      <c r="H20" s="17"/>
      <c r="I20" s="18"/>
      <c r="J20" s="29"/>
    </row>
    <row r="21" spans="1:15" ht="15.75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29"/>
    </row>
    <row r="22" spans="1:15" ht="15.75" x14ac:dyDescent="0.2">
      <c r="A22" s="11" t="s">
        <v>104</v>
      </c>
      <c r="B22" s="106" t="s">
        <v>115</v>
      </c>
      <c r="C22" s="106" t="s">
        <v>23</v>
      </c>
      <c r="D22" s="19">
        <f>D18+D20+D21</f>
        <v>3322</v>
      </c>
      <c r="E22" s="19">
        <f t="shared" ref="E22:F22" si="3">E18+E20+E21</f>
        <v>0</v>
      </c>
      <c r="F22" s="19">
        <f t="shared" si="3"/>
        <v>0</v>
      </c>
      <c r="G22" s="18">
        <f>D22</f>
        <v>3322</v>
      </c>
      <c r="H22" s="19">
        <f>H18+H20+H21</f>
        <v>1278</v>
      </c>
      <c r="I22" s="19">
        <f>I18+I21</f>
        <v>177</v>
      </c>
      <c r="J22" s="13">
        <f>G18+G20+G21</f>
        <v>3322</v>
      </c>
      <c r="K22" s="42">
        <f>H18+H20+H21</f>
        <v>1278</v>
      </c>
      <c r="L22" s="42">
        <f>I18+I21</f>
        <v>177</v>
      </c>
    </row>
    <row r="23" spans="1:15" ht="15.75" x14ac:dyDescent="0.2">
      <c r="A23" s="28" t="s">
        <v>79</v>
      </c>
      <c r="B23" s="106" t="s">
        <v>116</v>
      </c>
      <c r="C23" s="106" t="s">
        <v>24</v>
      </c>
      <c r="D23" s="18">
        <v>79</v>
      </c>
      <c r="E23" s="17"/>
      <c r="F23" s="17"/>
      <c r="G23" s="18">
        <f>D23</f>
        <v>79</v>
      </c>
      <c r="H23" s="17"/>
      <c r="I23" s="17"/>
      <c r="J23" s="29"/>
    </row>
    <row r="24" spans="1:15" ht="15.75" x14ac:dyDescent="0.2">
      <c r="A24" s="28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29"/>
    </row>
    <row r="25" spans="1:15" ht="22.5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5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5" ht="76.5" x14ac:dyDescent="0.2">
      <c r="A27" s="115"/>
      <c r="B27" s="116"/>
      <c r="C27" s="116"/>
      <c r="D27" s="116"/>
      <c r="E27" s="116"/>
      <c r="F27" s="116"/>
      <c r="G27" s="117"/>
      <c r="H27" s="26" t="s">
        <v>29</v>
      </c>
      <c r="I27" s="26" t="s">
        <v>5</v>
      </c>
      <c r="J27" s="12" t="s">
        <v>16</v>
      </c>
    </row>
    <row r="28" spans="1:15" x14ac:dyDescent="0.2">
      <c r="A28" s="28">
        <v>1</v>
      </c>
      <c r="B28" s="105">
        <v>2</v>
      </c>
      <c r="C28" s="105"/>
      <c r="D28" s="105"/>
      <c r="E28" s="105"/>
      <c r="F28" s="105"/>
      <c r="G28" s="25">
        <v>3</v>
      </c>
      <c r="H28" s="25">
        <v>4</v>
      </c>
      <c r="I28" s="25">
        <v>5</v>
      </c>
      <c r="J28" s="25">
        <v>6</v>
      </c>
      <c r="K28" s="145" t="s">
        <v>137</v>
      </c>
      <c r="L28" s="146"/>
      <c r="M28" s="146"/>
      <c r="N28" s="146"/>
    </row>
    <row r="29" spans="1:15" ht="15.75" x14ac:dyDescent="0.2">
      <c r="A29" s="28">
        <v>1</v>
      </c>
      <c r="B29" s="106" t="s">
        <v>30</v>
      </c>
      <c r="C29" s="106"/>
      <c r="D29" s="106"/>
      <c r="E29" s="106"/>
      <c r="F29" s="106"/>
      <c r="G29" s="17">
        <v>1</v>
      </c>
      <c r="H29" s="17">
        <v>1</v>
      </c>
      <c r="I29" s="17"/>
      <c r="J29" s="17"/>
      <c r="K29" s="37">
        <f>G31+G32</f>
        <v>1</v>
      </c>
      <c r="L29" s="37">
        <f>H31+H32</f>
        <v>1</v>
      </c>
      <c r="M29" s="37">
        <f>I31+I32</f>
        <v>0</v>
      </c>
      <c r="N29" s="37">
        <f>J31+J32</f>
        <v>0</v>
      </c>
    </row>
    <row r="30" spans="1:15" ht="15.75" x14ac:dyDescent="0.2">
      <c r="A30" s="28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5" ht="15.75" x14ac:dyDescent="0.2">
      <c r="A31" s="28" t="s">
        <v>55</v>
      </c>
      <c r="B31" s="106" t="s">
        <v>108</v>
      </c>
      <c r="C31" s="106"/>
      <c r="D31" s="106"/>
      <c r="E31" s="106"/>
      <c r="F31" s="106"/>
      <c r="G31" s="17">
        <v>1</v>
      </c>
      <c r="H31" s="17">
        <v>1</v>
      </c>
      <c r="I31" s="17"/>
      <c r="J31" s="17"/>
    </row>
    <row r="32" spans="1:15" ht="15.75" x14ac:dyDescent="0.2">
      <c r="A32" s="28" t="s">
        <v>58</v>
      </c>
      <c r="B32" s="106" t="s">
        <v>73</v>
      </c>
      <c r="C32" s="106"/>
      <c r="D32" s="106"/>
      <c r="E32" s="106"/>
      <c r="F32" s="106"/>
      <c r="G32" s="17"/>
      <c r="H32" s="17"/>
      <c r="I32" s="17"/>
      <c r="J32" s="17"/>
    </row>
    <row r="33" spans="1:10" ht="15.75" x14ac:dyDescent="0.2">
      <c r="A33" s="11" t="s">
        <v>74</v>
      </c>
      <c r="B33" s="111" t="s">
        <v>106</v>
      </c>
      <c r="C33" s="112"/>
      <c r="D33" s="112"/>
      <c r="E33" s="112"/>
      <c r="F33" s="113"/>
      <c r="G33" s="17"/>
      <c r="H33" s="17"/>
      <c r="I33" s="17"/>
      <c r="J33" s="17"/>
    </row>
    <row r="34" spans="1:10" ht="15.75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31</v>
      </c>
      <c r="H34" s="17">
        <v>5</v>
      </c>
      <c r="I34" s="17">
        <v>13</v>
      </c>
      <c r="J34" s="17"/>
    </row>
    <row r="35" spans="1:10" ht="15.75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55</v>
      </c>
      <c r="H35" s="17"/>
      <c r="I35" s="17">
        <v>9</v>
      </c>
      <c r="J35" s="17"/>
    </row>
    <row r="36" spans="1:10" ht="15.75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5</v>
      </c>
      <c r="H36" s="17"/>
      <c r="I36" s="17">
        <v>4</v>
      </c>
      <c r="J36" s="17"/>
    </row>
    <row r="37" spans="1:10" ht="15.75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53</v>
      </c>
      <c r="H37" s="17"/>
      <c r="I37" s="17">
        <v>46</v>
      </c>
      <c r="J37" s="17">
        <v>4</v>
      </c>
    </row>
    <row r="38" spans="1:10" ht="15.75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209</v>
      </c>
      <c r="H38" s="17"/>
      <c r="I38" s="17">
        <v>154</v>
      </c>
      <c r="J38" s="17">
        <v>12</v>
      </c>
    </row>
    <row r="39" spans="1:10" ht="15.75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110</v>
      </c>
      <c r="H39" s="17"/>
      <c r="I39" s="17">
        <v>79</v>
      </c>
      <c r="J39" s="17">
        <v>3</v>
      </c>
    </row>
    <row r="40" spans="1:10" ht="15.75" x14ac:dyDescent="0.2">
      <c r="A40" s="11" t="s">
        <v>69</v>
      </c>
      <c r="B40" s="111" t="s">
        <v>76</v>
      </c>
      <c r="C40" s="112"/>
      <c r="D40" s="112"/>
      <c r="E40" s="112"/>
      <c r="F40" s="113"/>
      <c r="G40" s="17"/>
      <c r="H40" s="17"/>
      <c r="I40" s="17"/>
      <c r="J40" s="17"/>
    </row>
    <row r="41" spans="1:10" ht="15.75" x14ac:dyDescent="0.2">
      <c r="A41" s="11" t="s">
        <v>71</v>
      </c>
      <c r="B41" s="111" t="s">
        <v>77</v>
      </c>
      <c r="C41" s="112"/>
      <c r="D41" s="112"/>
      <c r="E41" s="112"/>
      <c r="F41" s="113"/>
      <c r="G41" s="17"/>
      <c r="H41" s="17"/>
      <c r="I41" s="17"/>
      <c r="J41" s="17"/>
    </row>
    <row r="42" spans="1:10" ht="15.75" x14ac:dyDescent="0.2">
      <c r="A42" s="11" t="s">
        <v>72</v>
      </c>
      <c r="B42" s="111" t="s">
        <v>118</v>
      </c>
      <c r="C42" s="112"/>
      <c r="D42" s="112"/>
      <c r="E42" s="112"/>
      <c r="F42" s="113"/>
      <c r="G42" s="17"/>
      <c r="H42" s="17"/>
      <c r="I42" s="17"/>
      <c r="J42" s="17"/>
    </row>
    <row r="43" spans="1:10" ht="15.75" x14ac:dyDescent="0.2">
      <c r="A43" s="11" t="s">
        <v>78</v>
      </c>
      <c r="B43" s="111" t="s">
        <v>119</v>
      </c>
      <c r="C43" s="112"/>
      <c r="D43" s="112"/>
      <c r="E43" s="112"/>
      <c r="F43" s="113"/>
      <c r="G43" s="17"/>
      <c r="H43" s="17"/>
      <c r="I43" s="17"/>
      <c r="J43" s="17"/>
    </row>
    <row r="44" spans="1:10" ht="15.75" x14ac:dyDescent="0.2">
      <c r="A44" s="11">
        <v>12</v>
      </c>
      <c r="B44" s="111" t="s">
        <v>120</v>
      </c>
      <c r="C44" s="112"/>
      <c r="D44" s="112"/>
      <c r="E44" s="112"/>
      <c r="F44" s="113"/>
      <c r="G44" s="17"/>
      <c r="H44" s="17"/>
      <c r="I44" s="17"/>
      <c r="J44" s="17"/>
    </row>
    <row r="45" spans="1:10" ht="15.75" x14ac:dyDescent="0.2">
      <c r="A45" s="11" t="s">
        <v>79</v>
      </c>
      <c r="B45" s="111" t="s">
        <v>121</v>
      </c>
      <c r="C45" s="112"/>
      <c r="D45" s="112"/>
      <c r="E45" s="112"/>
      <c r="F45" s="113"/>
      <c r="G45" s="17"/>
      <c r="H45" s="17"/>
      <c r="I45" s="17"/>
      <c r="J45" s="17"/>
    </row>
    <row r="46" spans="1:10" ht="15.75" x14ac:dyDescent="0.2">
      <c r="A46" s="11" t="s">
        <v>80</v>
      </c>
      <c r="B46" s="111" t="s">
        <v>122</v>
      </c>
      <c r="C46" s="112"/>
      <c r="D46" s="112"/>
      <c r="E46" s="112"/>
      <c r="F46" s="113"/>
      <c r="G46" s="22"/>
      <c r="H46" s="22"/>
      <c r="I46" s="22"/>
      <c r="J46" s="22"/>
    </row>
    <row r="47" spans="1:10" ht="15.75" x14ac:dyDescent="0.2">
      <c r="A47" s="11" t="s">
        <v>81</v>
      </c>
      <c r="B47" s="111" t="s">
        <v>123</v>
      </c>
      <c r="C47" s="112"/>
      <c r="D47" s="112"/>
      <c r="E47" s="112"/>
      <c r="F47" s="113"/>
      <c r="G47" s="22"/>
      <c r="H47" s="22"/>
      <c r="I47" s="22"/>
      <c r="J47" s="22"/>
    </row>
    <row r="48" spans="1:10" ht="15.75" x14ac:dyDescent="0.2">
      <c r="A48" s="11" t="s">
        <v>82</v>
      </c>
      <c r="B48" s="111" t="s">
        <v>124</v>
      </c>
      <c r="C48" s="112"/>
      <c r="D48" s="112"/>
      <c r="E48" s="112"/>
      <c r="F48" s="113"/>
      <c r="G48" s="18"/>
      <c r="H48" s="18"/>
      <c r="I48" s="18"/>
      <c r="J48" s="18"/>
    </row>
    <row r="49" spans="1:12" ht="15.75" x14ac:dyDescent="0.2">
      <c r="A49" s="28" t="s">
        <v>84</v>
      </c>
      <c r="B49" s="106" t="s">
        <v>83</v>
      </c>
      <c r="C49" s="106"/>
      <c r="D49" s="106"/>
      <c r="E49" s="106"/>
      <c r="F49" s="106"/>
      <c r="G49" s="17"/>
      <c r="H49" s="17"/>
      <c r="I49" s="17"/>
      <c r="J49" s="17"/>
    </row>
    <row r="50" spans="1:12" ht="15.75" x14ac:dyDescent="0.2">
      <c r="A50" s="28" t="s">
        <v>85</v>
      </c>
      <c r="B50" s="106" t="s">
        <v>86</v>
      </c>
      <c r="C50" s="106"/>
      <c r="D50" s="106"/>
      <c r="E50" s="106"/>
      <c r="F50" s="106"/>
      <c r="G50" s="17"/>
      <c r="H50" s="17"/>
      <c r="I50" s="17"/>
      <c r="J50" s="17"/>
    </row>
    <row r="51" spans="1:12" ht="15.75" x14ac:dyDescent="0.2">
      <c r="A51" s="28" t="s">
        <v>105</v>
      </c>
      <c r="B51" s="106" t="s">
        <v>87</v>
      </c>
      <c r="C51" s="106"/>
      <c r="D51" s="106"/>
      <c r="E51" s="106"/>
      <c r="F51" s="106"/>
      <c r="G51" s="17"/>
      <c r="H51" s="17"/>
      <c r="I51" s="17"/>
      <c r="J51" s="17"/>
    </row>
    <row r="52" spans="1:12" ht="18.75" x14ac:dyDescent="0.2">
      <c r="A52" s="6"/>
      <c r="B52" s="29"/>
      <c r="C52" s="29"/>
      <c r="D52" s="29"/>
      <c r="E52" s="29"/>
      <c r="F52" s="29"/>
      <c r="G52" s="29"/>
      <c r="H52" s="29"/>
      <c r="I52" s="29"/>
      <c r="J52" s="27" t="s">
        <v>47</v>
      </c>
    </row>
    <row r="53" spans="1:12" ht="22.5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28">
        <v>1</v>
      </c>
      <c r="B57" s="105">
        <v>2</v>
      </c>
      <c r="C57" s="105"/>
      <c r="D57" s="105"/>
      <c r="E57" s="105"/>
      <c r="F57" s="105"/>
      <c r="G57" s="25">
        <v>3</v>
      </c>
      <c r="H57" s="25">
        <v>4</v>
      </c>
      <c r="I57" s="25">
        <v>5</v>
      </c>
      <c r="J57" s="25">
        <v>6</v>
      </c>
    </row>
    <row r="58" spans="1:12" ht="18.75" x14ac:dyDescent="0.2">
      <c r="A58" s="28">
        <v>1</v>
      </c>
      <c r="B58" s="132" t="s">
        <v>41</v>
      </c>
      <c r="C58" s="132"/>
      <c r="D58" s="132"/>
      <c r="E58" s="132"/>
      <c r="F58" s="132"/>
      <c r="G58" s="17">
        <f>SUM(G59:G64)</f>
        <v>0</v>
      </c>
      <c r="H58" s="17">
        <f t="shared" ref="H58:J58" si="4">SUM(H59:H64)</f>
        <v>0</v>
      </c>
      <c r="I58" s="17">
        <f t="shared" si="4"/>
        <v>0</v>
      </c>
      <c r="J58" s="17">
        <f t="shared" si="4"/>
        <v>0</v>
      </c>
      <c r="L58" t="s">
        <v>138</v>
      </c>
    </row>
    <row r="59" spans="1:12" ht="15.75" x14ac:dyDescent="0.2">
      <c r="A59" s="28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1</v>
      </c>
    </row>
    <row r="60" spans="1:12" ht="15.75" x14ac:dyDescent="0.2">
      <c r="A60" s="28" t="s">
        <v>58</v>
      </c>
      <c r="B60" s="135"/>
      <c r="C60" s="143" t="s">
        <v>89</v>
      </c>
      <c r="D60" s="143"/>
      <c r="E60" s="143"/>
      <c r="F60" s="143"/>
      <c r="G60" s="17">
        <f t="shared" ref="G60:G64" si="5">SUM(H60:J60)</f>
        <v>0</v>
      </c>
      <c r="H60" s="17"/>
      <c r="I60" s="17"/>
      <c r="J60" s="17"/>
      <c r="L60" s="37">
        <f>H37-G60</f>
        <v>0</v>
      </c>
    </row>
    <row r="61" spans="1:12" ht="15.75" x14ac:dyDescent="0.2">
      <c r="A61" s="28" t="s">
        <v>74</v>
      </c>
      <c r="B61" s="135"/>
      <c r="C61" s="143" t="s">
        <v>125</v>
      </c>
      <c r="D61" s="143"/>
      <c r="E61" s="143"/>
      <c r="F61" s="143"/>
      <c r="G61" s="17">
        <f t="shared" si="5"/>
        <v>0</v>
      </c>
      <c r="H61" s="17"/>
      <c r="I61" s="17"/>
      <c r="J61" s="17"/>
      <c r="L61" s="37">
        <f>G42-G61</f>
        <v>0</v>
      </c>
    </row>
    <row r="62" spans="1:12" ht="15.75" x14ac:dyDescent="0.2">
      <c r="A62" s="28" t="s">
        <v>75</v>
      </c>
      <c r="B62" s="135"/>
      <c r="C62" s="144" t="s">
        <v>109</v>
      </c>
      <c r="D62" s="144"/>
      <c r="E62" s="144"/>
      <c r="F62" s="144"/>
      <c r="G62" s="17">
        <f t="shared" si="5"/>
        <v>0</v>
      </c>
      <c r="H62" s="17"/>
      <c r="I62" s="17"/>
      <c r="J62" s="17"/>
      <c r="L62" s="37">
        <f>G40-G62</f>
        <v>0</v>
      </c>
    </row>
    <row r="63" spans="1:12" ht="15.75" x14ac:dyDescent="0.2">
      <c r="A63" s="28" t="s">
        <v>90</v>
      </c>
      <c r="B63" s="135"/>
      <c r="C63" s="143" t="s">
        <v>126</v>
      </c>
      <c r="D63" s="143"/>
      <c r="E63" s="143"/>
      <c r="F63" s="143"/>
      <c r="G63" s="17">
        <f t="shared" si="5"/>
        <v>0</v>
      </c>
      <c r="H63" s="17"/>
      <c r="I63" s="17"/>
      <c r="J63" s="17"/>
      <c r="L63" s="38"/>
    </row>
    <row r="64" spans="1:12" ht="15.75" x14ac:dyDescent="0.2">
      <c r="A64" s="28" t="s">
        <v>91</v>
      </c>
      <c r="B64" s="136"/>
      <c r="C64" s="143" t="s">
        <v>43</v>
      </c>
      <c r="D64" s="143"/>
      <c r="E64" s="143"/>
      <c r="F64" s="143"/>
      <c r="G64" s="17">
        <f t="shared" si="5"/>
        <v>0</v>
      </c>
      <c r="H64" s="17"/>
      <c r="I64" s="17"/>
      <c r="J64" s="17"/>
      <c r="L64" s="37">
        <f>(G41+G43+G45)-G64</f>
        <v>0</v>
      </c>
    </row>
    <row r="65" spans="1:12" ht="15.75" x14ac:dyDescent="0.2">
      <c r="A65" s="28" t="s">
        <v>59</v>
      </c>
      <c r="B65" s="147" t="s">
        <v>44</v>
      </c>
      <c r="C65" s="147"/>
      <c r="D65" s="147"/>
      <c r="E65" s="147"/>
      <c r="F65" s="147"/>
      <c r="G65" s="17">
        <f>SUM(G66:G70)</f>
        <v>0</v>
      </c>
      <c r="H65" s="17">
        <f t="shared" ref="H65:J65" si="6">SUM(H66:H70)</f>
        <v>0</v>
      </c>
      <c r="I65" s="17">
        <f t="shared" si="6"/>
        <v>0</v>
      </c>
      <c r="J65" s="17">
        <f t="shared" si="6"/>
        <v>0</v>
      </c>
    </row>
    <row r="66" spans="1:12" ht="15.75" x14ac:dyDescent="0.2">
      <c r="A66" s="28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7">SUM(H66:J66)</f>
        <v>0</v>
      </c>
      <c r="H66" s="17"/>
      <c r="I66" s="17"/>
      <c r="J66" s="17"/>
    </row>
    <row r="67" spans="1:12" ht="15.75" x14ac:dyDescent="0.2">
      <c r="A67" s="28" t="s">
        <v>93</v>
      </c>
      <c r="B67" s="133"/>
      <c r="C67" s="143" t="s">
        <v>94</v>
      </c>
      <c r="D67" s="143"/>
      <c r="E67" s="143"/>
      <c r="F67" s="143"/>
      <c r="G67" s="17">
        <f t="shared" si="7"/>
        <v>0</v>
      </c>
      <c r="H67" s="17"/>
      <c r="I67" s="17"/>
      <c r="J67" s="17"/>
    </row>
    <row r="68" spans="1:12" ht="15.75" x14ac:dyDescent="0.2">
      <c r="A68" s="28" t="s">
        <v>95</v>
      </c>
      <c r="B68" s="133"/>
      <c r="C68" s="143" t="s">
        <v>89</v>
      </c>
      <c r="D68" s="143"/>
      <c r="E68" s="143"/>
      <c r="F68" s="143"/>
      <c r="G68" s="17">
        <f t="shared" si="7"/>
        <v>0</v>
      </c>
      <c r="H68" s="17"/>
      <c r="I68" s="17"/>
      <c r="J68" s="17"/>
      <c r="L68" s="37">
        <f>G37-G68</f>
        <v>53</v>
      </c>
    </row>
    <row r="69" spans="1:12" ht="15.75" x14ac:dyDescent="0.2">
      <c r="A69" s="28" t="s">
        <v>96</v>
      </c>
      <c r="B69" s="133"/>
      <c r="C69" s="143" t="s">
        <v>46</v>
      </c>
      <c r="D69" s="143"/>
      <c r="E69" s="143"/>
      <c r="F69" s="143"/>
      <c r="G69" s="17">
        <f t="shared" si="7"/>
        <v>0</v>
      </c>
      <c r="H69" s="17"/>
      <c r="I69" s="17"/>
      <c r="J69" s="17"/>
      <c r="L69" s="37">
        <f>G39-G69</f>
        <v>110</v>
      </c>
    </row>
    <row r="70" spans="1:12" ht="15.75" x14ac:dyDescent="0.2">
      <c r="A70" s="28" t="s">
        <v>60</v>
      </c>
      <c r="B70" s="133"/>
      <c r="C70" s="143" t="s">
        <v>127</v>
      </c>
      <c r="D70" s="143"/>
      <c r="E70" s="143"/>
      <c r="F70" s="143"/>
      <c r="G70" s="17">
        <f t="shared" si="7"/>
        <v>0</v>
      </c>
      <c r="H70" s="17"/>
      <c r="I70" s="17"/>
      <c r="J70" s="17"/>
    </row>
    <row r="71" spans="1:12" x14ac:dyDescent="0.2">
      <c r="A71" s="6"/>
      <c r="B71" s="29"/>
      <c r="C71" s="29"/>
      <c r="D71" s="29"/>
      <c r="E71" s="29"/>
      <c r="F71" s="29"/>
      <c r="G71" s="29"/>
      <c r="H71" s="13"/>
      <c r="I71" s="13"/>
      <c r="J71" s="29"/>
    </row>
    <row r="72" spans="1:12" x14ac:dyDescent="0.2">
      <c r="A72" s="6"/>
      <c r="B72" s="29"/>
      <c r="C72" s="29"/>
      <c r="D72" s="29"/>
      <c r="E72" s="29"/>
      <c r="F72" s="29"/>
      <c r="G72" s="29"/>
      <c r="H72" s="29"/>
      <c r="I72" s="29"/>
      <c r="J72" s="29"/>
    </row>
    <row r="73" spans="1:12" x14ac:dyDescent="0.2">
      <c r="A73" s="6"/>
      <c r="B73" s="29"/>
      <c r="C73" s="29"/>
      <c r="D73" s="29"/>
      <c r="E73" s="29"/>
      <c r="F73" s="29"/>
      <c r="G73" s="29"/>
      <c r="H73" s="29"/>
      <c r="I73" s="29"/>
      <c r="J73" s="29"/>
    </row>
    <row r="74" spans="1:12" x14ac:dyDescent="0.2">
      <c r="A74" s="6"/>
      <c r="B74" s="29"/>
      <c r="C74" s="29"/>
      <c r="D74" s="29"/>
      <c r="E74" s="29"/>
      <c r="F74" s="29"/>
      <c r="G74" s="29"/>
      <c r="H74" s="29"/>
      <c r="I74" s="29"/>
      <c r="J74" s="29"/>
    </row>
    <row r="75" spans="1:12" x14ac:dyDescent="0.2">
      <c r="A75" s="6"/>
      <c r="B75" s="29"/>
      <c r="C75" s="29"/>
      <c r="D75" s="29"/>
      <c r="E75" s="29"/>
      <c r="F75" s="29"/>
      <c r="G75" s="29"/>
      <c r="H75" s="29"/>
      <c r="I75" s="29"/>
      <c r="J75" s="29"/>
    </row>
    <row r="76" spans="1:12" ht="18.75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8">SUM(J76:L76)</f>
        <v>0</v>
      </c>
      <c r="J76" s="29"/>
    </row>
    <row r="77" spans="1:12" ht="18.75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8"/>
        <v>0</v>
      </c>
      <c r="J77" s="29"/>
    </row>
    <row r="78" spans="1:12" ht="18.75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0</v>
      </c>
      <c r="J78" s="29"/>
    </row>
    <row r="79" spans="1:12" x14ac:dyDescent="0.2">
      <c r="A79" s="6"/>
      <c r="B79" s="29"/>
      <c r="C79" s="29"/>
      <c r="D79" s="29"/>
      <c r="E79" s="29"/>
      <c r="F79" s="29"/>
      <c r="G79" s="29"/>
      <c r="H79" s="29"/>
      <c r="I79" s="29"/>
      <c r="J79" s="29"/>
    </row>
    <row r="80" spans="1:12" ht="18.75" x14ac:dyDescent="0.3">
      <c r="A80" s="6"/>
      <c r="B80" s="29"/>
      <c r="C80" s="120"/>
      <c r="D80" s="120"/>
      <c r="E80" s="120"/>
      <c r="F80" s="120"/>
      <c r="G80" s="120"/>
      <c r="H80" s="120"/>
      <c r="I80" s="120"/>
      <c r="J80" s="120"/>
    </row>
    <row r="81" spans="1:10" ht="18.75" x14ac:dyDescent="0.2">
      <c r="A81" s="6"/>
      <c r="B81" s="29"/>
      <c r="C81" s="121"/>
      <c r="D81" s="121"/>
      <c r="E81" s="121"/>
      <c r="F81" s="121"/>
      <c r="G81" s="121"/>
      <c r="H81" s="121"/>
      <c r="I81" s="121"/>
      <c r="J81" s="121"/>
    </row>
    <row r="82" spans="1:10" ht="15" x14ac:dyDescent="0.25">
      <c r="A82" s="6"/>
      <c r="B82" s="29"/>
      <c r="C82" s="122"/>
      <c r="D82" s="122"/>
      <c r="E82" s="122"/>
      <c r="F82" s="122"/>
      <c r="G82" s="122"/>
      <c r="H82" s="122"/>
      <c r="I82" s="29"/>
      <c r="J82" s="29"/>
    </row>
    <row r="83" spans="1:10" ht="18.75" x14ac:dyDescent="0.3">
      <c r="A83" s="6"/>
      <c r="B83" s="29"/>
      <c r="C83" s="119"/>
      <c r="D83" s="119"/>
      <c r="E83" s="119"/>
      <c r="F83" s="119"/>
      <c r="G83" s="119"/>
      <c r="H83" s="119"/>
      <c r="I83" s="29"/>
      <c r="J83" s="29"/>
    </row>
    <row r="84" spans="1:10" ht="15.75" x14ac:dyDescent="0.25">
      <c r="A84" s="6"/>
      <c r="B84" s="29"/>
      <c r="C84" s="15"/>
      <c r="D84" s="29"/>
      <c r="E84" s="29"/>
      <c r="F84" s="29"/>
      <c r="G84" s="29"/>
      <c r="H84" s="29"/>
      <c r="I84" s="29"/>
      <c r="J84" s="29"/>
    </row>
    <row r="85" spans="1:10" ht="18.75" x14ac:dyDescent="0.3">
      <c r="A85" s="6"/>
      <c r="B85" s="29"/>
      <c r="C85" s="16"/>
      <c r="D85" s="29"/>
      <c r="E85" s="29"/>
      <c r="F85" s="29"/>
      <c r="G85" s="29"/>
      <c r="H85" s="29"/>
      <c r="I85" s="29"/>
      <c r="J85" s="29"/>
    </row>
  </sheetData>
  <mergeCells count="89">
    <mergeCell ref="K28:N28"/>
    <mergeCell ref="C83:H83"/>
    <mergeCell ref="B76:H76"/>
    <mergeCell ref="B77:H77"/>
    <mergeCell ref="B78:H78"/>
    <mergeCell ref="C80:J80"/>
    <mergeCell ref="C81:J81"/>
    <mergeCell ref="C82:H82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A53:J53"/>
    <mergeCell ref="A54:A56"/>
    <mergeCell ref="B54:F56"/>
    <mergeCell ref="G54:J54"/>
    <mergeCell ref="G55:G56"/>
    <mergeCell ref="H55:J55"/>
    <mergeCell ref="B51:F51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39:F39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23:C23"/>
    <mergeCell ref="B24:C24"/>
    <mergeCell ref="A25:J25"/>
    <mergeCell ref="A26:A27"/>
    <mergeCell ref="B26:F27"/>
    <mergeCell ref="G26:G27"/>
    <mergeCell ref="H26:J26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H3:I3"/>
    <mergeCell ref="B5:C5"/>
    <mergeCell ref="B6:C6"/>
    <mergeCell ref="B7:C7"/>
    <mergeCell ref="B8:C8"/>
    <mergeCell ref="B9:C9"/>
    <mergeCell ref="J2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0"/>
  <sheetViews>
    <sheetView topLeftCell="A37" workbookViewId="0">
      <selection activeCell="K14" sqref="K14"/>
    </sheetView>
  </sheetViews>
  <sheetFormatPr defaultRowHeight="12.75" x14ac:dyDescent="0.2"/>
  <sheetData>
    <row r="1" spans="1:11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1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1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1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1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1" ht="15.75" customHeight="1" x14ac:dyDescent="0.2">
      <c r="A6" s="31">
        <v>1</v>
      </c>
      <c r="B6" s="106" t="s">
        <v>6</v>
      </c>
      <c r="C6" s="106"/>
      <c r="D6" s="18">
        <v>61</v>
      </c>
      <c r="E6" s="18">
        <v>0</v>
      </c>
      <c r="F6" s="18">
        <v>0</v>
      </c>
      <c r="G6" s="18">
        <v>61</v>
      </c>
      <c r="H6" s="17" t="s">
        <v>7</v>
      </c>
      <c r="I6" s="17" t="s">
        <v>7</v>
      </c>
      <c r="J6" s="36">
        <f>SUM(D6:F6)</f>
        <v>61</v>
      </c>
    </row>
    <row r="7" spans="1:11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1" ht="15.75" customHeight="1" x14ac:dyDescent="0.2">
      <c r="A8" s="11" t="s">
        <v>55</v>
      </c>
      <c r="B8" s="106" t="s">
        <v>56</v>
      </c>
      <c r="C8" s="106"/>
      <c r="D8" s="18">
        <v>9</v>
      </c>
      <c r="E8" s="18">
        <v>0</v>
      </c>
      <c r="F8" s="18">
        <v>0</v>
      </c>
      <c r="G8" s="18">
        <f>D8+E8</f>
        <v>9</v>
      </c>
      <c r="H8" s="17" t="s">
        <v>7</v>
      </c>
      <c r="I8" s="17" t="s">
        <v>7</v>
      </c>
      <c r="J8" s="36">
        <f t="shared" si="0"/>
        <v>9</v>
      </c>
    </row>
    <row r="9" spans="1:11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 t="s">
        <v>7</v>
      </c>
      <c r="F9" s="17" t="s">
        <v>7</v>
      </c>
      <c r="G9" s="18" t="s">
        <v>7</v>
      </c>
      <c r="H9" s="17" t="s">
        <v>7</v>
      </c>
      <c r="I9" s="17" t="s">
        <v>7</v>
      </c>
      <c r="J9" s="36">
        <f t="shared" si="0"/>
        <v>0</v>
      </c>
    </row>
    <row r="10" spans="1:11" ht="15.75" customHeight="1" x14ac:dyDescent="0.2">
      <c r="A10" s="11" t="s">
        <v>59</v>
      </c>
      <c r="B10" s="106" t="s">
        <v>9</v>
      </c>
      <c r="C10" s="106" t="s">
        <v>9</v>
      </c>
      <c r="D10" s="17">
        <v>2</v>
      </c>
      <c r="E10" s="17">
        <v>0</v>
      </c>
      <c r="F10" s="17">
        <v>0</v>
      </c>
      <c r="G10" s="18">
        <v>2</v>
      </c>
      <c r="H10" s="17" t="s">
        <v>7</v>
      </c>
      <c r="I10" s="17" t="s">
        <v>7</v>
      </c>
      <c r="J10" s="36">
        <f t="shared" si="0"/>
        <v>2</v>
      </c>
    </row>
    <row r="11" spans="1:11" ht="15.75" customHeight="1" x14ac:dyDescent="0.2">
      <c r="A11" s="11" t="s">
        <v>60</v>
      </c>
      <c r="B11" s="106" t="s">
        <v>10</v>
      </c>
      <c r="C11" s="106" t="s">
        <v>10</v>
      </c>
      <c r="D11" s="18">
        <v>5506</v>
      </c>
      <c r="E11" s="17">
        <v>0</v>
      </c>
      <c r="F11" s="17">
        <v>0</v>
      </c>
      <c r="G11" s="18">
        <v>5506</v>
      </c>
      <c r="H11" s="17">
        <v>2938</v>
      </c>
      <c r="I11" s="17">
        <v>1824</v>
      </c>
      <c r="J11" s="36">
        <f t="shared" si="0"/>
        <v>5506</v>
      </c>
    </row>
    <row r="12" spans="1:11" ht="15.75" customHeight="1" x14ac:dyDescent="0.2">
      <c r="A12" s="11" t="s">
        <v>61</v>
      </c>
      <c r="B12" s="106" t="s">
        <v>111</v>
      </c>
      <c r="C12" s="106" t="s">
        <v>11</v>
      </c>
      <c r="D12" s="18">
        <v>3438</v>
      </c>
      <c r="E12" s="17">
        <v>0</v>
      </c>
      <c r="F12" s="17">
        <v>0</v>
      </c>
      <c r="G12" s="18">
        <v>3438</v>
      </c>
      <c r="H12" s="17">
        <v>2237</v>
      </c>
      <c r="I12" s="17">
        <v>913</v>
      </c>
      <c r="J12" s="36">
        <f t="shared" si="0"/>
        <v>3438</v>
      </c>
    </row>
    <row r="13" spans="1:11" ht="15.75" customHeight="1" x14ac:dyDescent="0.2">
      <c r="A13" s="11" t="s">
        <v>62</v>
      </c>
      <c r="B13" s="106" t="s">
        <v>112</v>
      </c>
      <c r="C13" s="106" t="s">
        <v>12</v>
      </c>
      <c r="D13" s="18">
        <v>290</v>
      </c>
      <c r="E13" s="17">
        <v>0</v>
      </c>
      <c r="F13" s="17">
        <v>0</v>
      </c>
      <c r="G13" s="18">
        <v>290</v>
      </c>
      <c r="H13" s="17">
        <v>152</v>
      </c>
      <c r="I13" s="17">
        <v>52</v>
      </c>
      <c r="J13" s="36">
        <f t="shared" si="0"/>
        <v>290</v>
      </c>
      <c r="K13" s="42">
        <f>I11+I15</f>
        <v>1824</v>
      </c>
    </row>
    <row r="14" spans="1:11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1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1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5506</v>
      </c>
      <c r="E17" s="17">
        <v>0</v>
      </c>
      <c r="F17" s="17">
        <v>0</v>
      </c>
      <c r="G17" s="18">
        <v>5506</v>
      </c>
      <c r="H17" s="17">
        <v>2938</v>
      </c>
      <c r="I17" s="17">
        <v>1824</v>
      </c>
      <c r="J17" s="36">
        <f t="shared" si="0"/>
        <v>5506</v>
      </c>
      <c r="K17" s="36">
        <f>H11+H14</f>
        <v>2938</v>
      </c>
      <c r="L17" s="36">
        <f>I11+I14</f>
        <v>1824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3438</v>
      </c>
      <c r="E18" s="17">
        <v>0</v>
      </c>
      <c r="F18" s="17">
        <v>0</v>
      </c>
      <c r="G18" s="18">
        <v>3438</v>
      </c>
      <c r="H18" s="17">
        <v>2237</v>
      </c>
      <c r="I18" s="17">
        <v>913</v>
      </c>
      <c r="J18" s="43">
        <f t="shared" si="0"/>
        <v>3438</v>
      </c>
      <c r="K18" s="43">
        <f>H12+H15</f>
        <v>2237</v>
      </c>
      <c r="L18" s="43">
        <f>I12+I15</f>
        <v>913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71">
        <f>D18*100/D17</f>
        <v>62.440973483472575</v>
      </c>
      <c r="E19" s="71" t="e">
        <f t="shared" ref="E19:I19" si="1">E18*100/E17</f>
        <v>#DIV/0!</v>
      </c>
      <c r="F19" s="71" t="e">
        <f t="shared" si="1"/>
        <v>#DIV/0!</v>
      </c>
      <c r="G19" s="71">
        <f t="shared" si="1"/>
        <v>62.440973483472575</v>
      </c>
      <c r="H19" s="71">
        <f t="shared" si="1"/>
        <v>76.140231449965967</v>
      </c>
      <c r="I19" s="71">
        <f t="shared" si="1"/>
        <v>50.054824561403507</v>
      </c>
      <c r="J19" s="44">
        <f>G12+G15</f>
        <v>3438</v>
      </c>
      <c r="K19" s="45">
        <f>H12+H15</f>
        <v>2237</v>
      </c>
      <c r="L19" s="45">
        <f>I12+I15</f>
        <v>913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2</v>
      </c>
      <c r="E20" s="17">
        <v>0</v>
      </c>
      <c r="F20" s="17">
        <v>0</v>
      </c>
      <c r="G20" s="17">
        <v>2</v>
      </c>
      <c r="H20" s="17">
        <v>2</v>
      </c>
      <c r="I20" s="18" t="s">
        <v>7</v>
      </c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>
        <v>1</v>
      </c>
      <c r="E21" s="17">
        <v>0</v>
      </c>
      <c r="F21" s="17">
        <v>0</v>
      </c>
      <c r="G21" s="17">
        <v>1</v>
      </c>
      <c r="H21" s="17">
        <v>1</v>
      </c>
      <c r="I21" s="17">
        <v>1</v>
      </c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3441</v>
      </c>
      <c r="E22" s="19">
        <f t="shared" ref="E22:G22" si="2">E18+E20+E21</f>
        <v>0</v>
      </c>
      <c r="F22" s="19">
        <f t="shared" si="2"/>
        <v>0</v>
      </c>
      <c r="G22" s="19">
        <f t="shared" si="2"/>
        <v>3441</v>
      </c>
      <c r="H22" s="19">
        <f>H18+H20+H21</f>
        <v>2240</v>
      </c>
      <c r="I22" s="19">
        <f>I18+I21</f>
        <v>914</v>
      </c>
      <c r="J22" s="13">
        <f>G18+G20+G21</f>
        <v>3441</v>
      </c>
      <c r="K22" s="42">
        <f>H18+H20+H21</f>
        <v>2240</v>
      </c>
      <c r="L22" s="42">
        <f>I18+I21</f>
        <v>914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35</v>
      </c>
      <c r="E23" s="17"/>
      <c r="F23" s="17"/>
      <c r="G23" s="17">
        <v>35</v>
      </c>
      <c r="H23" s="17">
        <v>35</v>
      </c>
      <c r="I23" s="17">
        <v>13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61</v>
      </c>
      <c r="H29" s="17">
        <v>1</v>
      </c>
      <c r="I29" s="17">
        <v>35</v>
      </c>
      <c r="J29" s="17">
        <v>13</v>
      </c>
      <c r="K29" s="37">
        <f>G31+G32</f>
        <v>61</v>
      </c>
      <c r="L29" s="37">
        <f>H31+H32</f>
        <v>1</v>
      </c>
      <c r="M29" s="37">
        <f>I31+I32</f>
        <v>35</v>
      </c>
      <c r="N29" s="37">
        <f>J31+J32</f>
        <v>13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61</v>
      </c>
      <c r="H31" s="17">
        <v>1</v>
      </c>
      <c r="I31" s="17">
        <v>35</v>
      </c>
      <c r="J31" s="17">
        <v>13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24</v>
      </c>
      <c r="H33" s="17">
        <v>0</v>
      </c>
      <c r="I33" s="17">
        <v>17</v>
      </c>
      <c r="J33" s="17">
        <v>6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212</v>
      </c>
      <c r="H34" s="17">
        <v>0</v>
      </c>
      <c r="I34" s="17">
        <v>160</v>
      </c>
      <c r="J34" s="17">
        <v>34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158</v>
      </c>
      <c r="H35" s="17">
        <v>0</v>
      </c>
      <c r="I35" s="17">
        <v>137</v>
      </c>
      <c r="J35" s="17">
        <v>140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115</v>
      </c>
      <c r="H36" s="17">
        <v>0</v>
      </c>
      <c r="I36" s="17">
        <v>105</v>
      </c>
      <c r="J36" s="17">
        <v>14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28</v>
      </c>
      <c r="H39" s="17">
        <v>0</v>
      </c>
      <c r="I39" s="17">
        <v>10</v>
      </c>
      <c r="J39" s="17">
        <v>7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1</v>
      </c>
      <c r="H40" s="17" t="s">
        <v>141</v>
      </c>
      <c r="I40" s="17">
        <v>0</v>
      </c>
      <c r="J40" s="17">
        <v>1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/>
      <c r="H41" s="17" t="s">
        <v>142</v>
      </c>
      <c r="I41" s="17" t="s">
        <v>141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/>
      <c r="H42" s="17">
        <v>0</v>
      </c>
      <c r="I42" s="17">
        <v>0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/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3</v>
      </c>
      <c r="H45" s="17">
        <v>3</v>
      </c>
      <c r="I45" s="17">
        <v>2</v>
      </c>
      <c r="J45" s="17">
        <v>1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 t="s">
        <v>141</v>
      </c>
      <c r="H49" s="17" t="s">
        <v>141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 t="s">
        <v>141</v>
      </c>
      <c r="H50" s="17">
        <v>0</v>
      </c>
      <c r="I50" s="17" t="s">
        <v>141</v>
      </c>
      <c r="J50" s="17" t="s">
        <v>141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4</v>
      </c>
      <c r="H58" s="17">
        <f t="shared" ref="H58:J58" si="3">SUM(H59:H64)</f>
        <v>4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>
        <v>0</v>
      </c>
      <c r="J59" s="17">
        <v>0</v>
      </c>
      <c r="L59" s="37">
        <f>H29-G59</f>
        <v>1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>
        <v>0</v>
      </c>
      <c r="I60" s="17">
        <v>0</v>
      </c>
      <c r="J60" s="17">
        <v>0</v>
      </c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>
        <v>0</v>
      </c>
      <c r="I61" s="17">
        <v>0</v>
      </c>
      <c r="J61" s="17">
        <v>0</v>
      </c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 t="s">
        <v>141</v>
      </c>
      <c r="I62" s="17">
        <v>0</v>
      </c>
      <c r="J62" s="17">
        <v>0</v>
      </c>
      <c r="L62" s="37">
        <f>G40-G62</f>
        <v>1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>
        <v>1</v>
      </c>
      <c r="I63" s="17" t="s">
        <v>141</v>
      </c>
      <c r="J63" s="17">
        <v>0</v>
      </c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3</v>
      </c>
      <c r="H64" s="17">
        <v>3</v>
      </c>
      <c r="I64" s="17" t="s">
        <v>141</v>
      </c>
      <c r="J64" s="17">
        <v>0</v>
      </c>
      <c r="L64" s="37">
        <f>(G41+G43+G45)-G64</f>
        <v>0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88</v>
      </c>
      <c r="H65" s="17">
        <f t="shared" ref="H65:J65" si="5">SUM(H66:H70)</f>
        <v>88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60</v>
      </c>
      <c r="H66" s="17">
        <v>60</v>
      </c>
      <c r="I66" s="17" t="s">
        <v>141</v>
      </c>
      <c r="J66" s="17">
        <v>0</v>
      </c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0</v>
      </c>
      <c r="H67" s="17" t="s">
        <v>141</v>
      </c>
      <c r="I67" s="17" t="s">
        <v>141</v>
      </c>
      <c r="J67" s="17">
        <v>0</v>
      </c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>
        <v>0</v>
      </c>
      <c r="I68" s="17">
        <v>0</v>
      </c>
      <c r="J68" s="17">
        <v>0</v>
      </c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28</v>
      </c>
      <c r="H69" s="17">
        <v>28</v>
      </c>
      <c r="I69" s="17">
        <v>0</v>
      </c>
      <c r="J69" s="17">
        <v>0</v>
      </c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 t="s">
        <v>141</v>
      </c>
      <c r="I70" s="17">
        <v>0</v>
      </c>
      <c r="J70" s="17">
        <v>0</v>
      </c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0.05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0"/>
  <sheetViews>
    <sheetView topLeftCell="A31" workbookViewId="0">
      <selection activeCell="U23" sqref="U23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12</v>
      </c>
      <c r="E6" s="18">
        <v>0</v>
      </c>
      <c r="F6" s="18">
        <v>0</v>
      </c>
      <c r="G6" s="18">
        <v>12</v>
      </c>
      <c r="H6" s="17" t="s">
        <v>7</v>
      </c>
      <c r="I6" s="17" t="s">
        <v>7</v>
      </c>
      <c r="J6" s="36">
        <f>SUM(D6:F6)</f>
        <v>12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3</v>
      </c>
      <c r="E8" s="18">
        <v>0</v>
      </c>
      <c r="F8" s="18">
        <v>0</v>
      </c>
      <c r="G8" s="18">
        <v>3</v>
      </c>
      <c r="H8" s="17" t="s">
        <v>7</v>
      </c>
      <c r="I8" s="17" t="s">
        <v>7</v>
      </c>
      <c r="J8" s="36">
        <f t="shared" si="0"/>
        <v>3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0</v>
      </c>
      <c r="E10" s="17">
        <v>0</v>
      </c>
      <c r="F10" s="17">
        <v>0</v>
      </c>
      <c r="G10" s="18">
        <v>0</v>
      </c>
      <c r="H10" s="17" t="s">
        <v>7</v>
      </c>
      <c r="I10" s="17" t="s">
        <v>7</v>
      </c>
      <c r="J10" s="36">
        <f t="shared" si="0"/>
        <v>0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805</v>
      </c>
      <c r="E11" s="17">
        <v>0</v>
      </c>
      <c r="F11" s="17">
        <v>0</v>
      </c>
      <c r="G11" s="18">
        <v>805</v>
      </c>
      <c r="H11" s="17">
        <v>476</v>
      </c>
      <c r="I11" s="17">
        <v>128</v>
      </c>
      <c r="J11" s="36">
        <f t="shared" si="0"/>
        <v>805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505</v>
      </c>
      <c r="E12" s="17">
        <v>0</v>
      </c>
      <c r="F12" s="17">
        <v>0</v>
      </c>
      <c r="G12" s="18">
        <v>505</v>
      </c>
      <c r="H12" s="17">
        <v>257</v>
      </c>
      <c r="I12" s="17">
        <v>118</v>
      </c>
      <c r="J12" s="36">
        <f t="shared" si="0"/>
        <v>505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22</v>
      </c>
      <c r="E13" s="17">
        <v>0</v>
      </c>
      <c r="F13" s="17">
        <v>0</v>
      </c>
      <c r="G13" s="18">
        <v>22</v>
      </c>
      <c r="H13" s="17">
        <v>8</v>
      </c>
      <c r="I13" s="17">
        <v>12</v>
      </c>
      <c r="J13" s="36">
        <f t="shared" si="0"/>
        <v>22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805</v>
      </c>
      <c r="E17" s="17">
        <v>0</v>
      </c>
      <c r="F17" s="17">
        <v>0</v>
      </c>
      <c r="G17" s="18">
        <v>805</v>
      </c>
      <c r="H17" s="17">
        <v>476</v>
      </c>
      <c r="I17" s="17">
        <v>128</v>
      </c>
      <c r="J17" s="36">
        <f t="shared" si="0"/>
        <v>805</v>
      </c>
      <c r="K17" s="36">
        <f>H11+H14</f>
        <v>476</v>
      </c>
      <c r="L17" s="36">
        <f>I11+I14</f>
        <v>128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505</v>
      </c>
      <c r="E18" s="17">
        <v>0</v>
      </c>
      <c r="F18" s="17">
        <v>0</v>
      </c>
      <c r="G18" s="18">
        <v>505</v>
      </c>
      <c r="H18" s="17">
        <v>257</v>
      </c>
      <c r="I18" s="17">
        <v>118</v>
      </c>
      <c r="J18" s="43">
        <f t="shared" si="0"/>
        <v>505</v>
      </c>
      <c r="K18" s="43">
        <f>H12+H15</f>
        <v>257</v>
      </c>
      <c r="L18" s="43">
        <f>I12+I15</f>
        <v>118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71">
        <f>D18*100/D17</f>
        <v>62.732919254658384</v>
      </c>
      <c r="E19" s="71" t="e">
        <f t="shared" ref="E19:I19" si="1">E18*100/E17</f>
        <v>#DIV/0!</v>
      </c>
      <c r="F19" s="71" t="e">
        <f t="shared" si="1"/>
        <v>#DIV/0!</v>
      </c>
      <c r="G19" s="71">
        <f t="shared" si="1"/>
        <v>62.732919254658384</v>
      </c>
      <c r="H19" s="71">
        <f t="shared" si="1"/>
        <v>53.991596638655459</v>
      </c>
      <c r="I19" s="71">
        <f t="shared" si="1"/>
        <v>92.1875</v>
      </c>
      <c r="J19" s="44">
        <f>G12+G15</f>
        <v>505</v>
      </c>
      <c r="K19" s="45">
        <f>H12+H15</f>
        <v>257</v>
      </c>
      <c r="L19" s="45">
        <f>I12+I15</f>
        <v>118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505</v>
      </c>
      <c r="E22" s="19">
        <f t="shared" ref="E22:G22" si="2">E18+E20+E21</f>
        <v>0</v>
      </c>
      <c r="F22" s="19">
        <f t="shared" si="2"/>
        <v>0</v>
      </c>
      <c r="G22" s="19">
        <f t="shared" si="2"/>
        <v>505</v>
      </c>
      <c r="H22" s="19">
        <f>H18+H20+H21</f>
        <v>257</v>
      </c>
      <c r="I22" s="19">
        <f>I18+I21</f>
        <v>118</v>
      </c>
      <c r="J22" s="13">
        <f>G18+G20+G21</f>
        <v>505</v>
      </c>
      <c r="K22" s="42">
        <f>H18+H20+H21</f>
        <v>257</v>
      </c>
      <c r="L22" s="42">
        <f>I18+I21</f>
        <v>118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/>
      <c r="E23" s="17"/>
      <c r="F23" s="17"/>
      <c r="G23" s="17"/>
      <c r="H23" s="17"/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39">
        <v>12</v>
      </c>
      <c r="H29" s="39">
        <f>'[1]Свод разд 3'!D72</f>
        <v>0</v>
      </c>
      <c r="I29" s="39">
        <v>10</v>
      </c>
      <c r="J29" s="39">
        <v>1</v>
      </c>
      <c r="K29" s="37">
        <f>G31+G32</f>
        <v>12</v>
      </c>
      <c r="L29" s="37">
        <f>H31+H32</f>
        <v>0</v>
      </c>
      <c r="M29" s="37">
        <f>I31+I32</f>
        <v>10</v>
      </c>
      <c r="N29" s="37">
        <f>J31+J32</f>
        <v>1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39"/>
      <c r="H30" s="39" t="s">
        <v>7</v>
      </c>
      <c r="I30" s="39"/>
      <c r="J30" s="39"/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40">
        <v>12</v>
      </c>
      <c r="H31" s="40">
        <f>'[1]Свод разд 3'!H72</f>
        <v>0</v>
      </c>
      <c r="I31" s="40">
        <v>10</v>
      </c>
      <c r="J31" s="40">
        <v>1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39">
        <f>'[1]Свод разд 3'!K72</f>
        <v>0</v>
      </c>
      <c r="H32" s="39">
        <f>'[1]Свод разд 3'!L72</f>
        <v>0</v>
      </c>
      <c r="I32" s="39">
        <f>'[1]Свод разд 3'!M72</f>
        <v>0</v>
      </c>
      <c r="J32" s="39">
        <f>'[1]Свод разд 3'!N72</f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39">
        <v>3</v>
      </c>
      <c r="H33" s="39">
        <f>'[1]Свод разд 3'!P72</f>
        <v>0</v>
      </c>
      <c r="I33" s="39">
        <v>2</v>
      </c>
      <c r="J33" s="39">
        <v>1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39">
        <v>44</v>
      </c>
      <c r="H34" s="39">
        <f>'[1]Свод разд 3'!T72</f>
        <v>0</v>
      </c>
      <c r="I34" s="39">
        <v>32</v>
      </c>
      <c r="J34" s="39">
        <v>12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39">
        <v>30</v>
      </c>
      <c r="H35" s="39">
        <f>'[1]Свод разд 3'!X72</f>
        <v>0</v>
      </c>
      <c r="I35" s="39">
        <v>25</v>
      </c>
      <c r="J35" s="39">
        <v>5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39">
        <v>29</v>
      </c>
      <c r="H36" s="39">
        <f>'[1]Свод разд 3'!AB72</f>
        <v>0</v>
      </c>
      <c r="I36" s="39">
        <v>28</v>
      </c>
      <c r="J36" s="39">
        <v>1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39">
        <f>'[1]Свод разд 3'!AE72</f>
        <v>0</v>
      </c>
      <c r="H37" s="39">
        <f>'[1]Свод разд 3'!AF72</f>
        <v>0</v>
      </c>
      <c r="I37" s="39">
        <f>'[1]Свод разд 3'!AG72</f>
        <v>0</v>
      </c>
      <c r="J37" s="39">
        <f>'[1]Свод разд 3'!AH72</f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39">
        <f>'[1]Свод разд 3'!AI72</f>
        <v>0</v>
      </c>
      <c r="H38" s="39">
        <f>'[1]Свод разд 3'!AJ72</f>
        <v>0</v>
      </c>
      <c r="I38" s="39">
        <f>'[1]Свод разд 3'!AK72</f>
        <v>0</v>
      </c>
      <c r="J38" s="39">
        <f>'[1]Свод разд 3'!AL72</f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39">
        <f>'[1]Свод разд 3'!AM72</f>
        <v>0</v>
      </c>
      <c r="H39" s="39">
        <f>'[1]Свод разд 3'!AN72</f>
        <v>0</v>
      </c>
      <c r="I39" s="39">
        <f>'[1]Свод разд 3'!AO72</f>
        <v>0</v>
      </c>
      <c r="J39" s="39">
        <f>'[1]Свод разд 3'!AP72</f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39">
        <f>'[1]Свод разд 3'!AQ72</f>
        <v>0</v>
      </c>
      <c r="H40" s="39">
        <f>'[1]Свод разд 3'!AR72</f>
        <v>0</v>
      </c>
      <c r="I40" s="39">
        <f>'[1]Свод разд 3'!AS72</f>
        <v>0</v>
      </c>
      <c r="J40" s="39">
        <f>'[1]Свод разд 3'!AT72</f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39">
        <f>'[1]Свод разд 3'!AU72</f>
        <v>0</v>
      </c>
      <c r="H41" s="39">
        <f>'[1]Свод разд 3'!AV72</f>
        <v>0</v>
      </c>
      <c r="I41" s="39">
        <f>'[1]Свод разд 3'!AW72</f>
        <v>0</v>
      </c>
      <c r="J41" s="39">
        <f>'[1]Свод разд 3'!AX72</f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39">
        <f>'[1]Свод разд 3'!AY72</f>
        <v>0</v>
      </c>
      <c r="H42" s="39">
        <f>'[1]Свод разд 3'!AZ72</f>
        <v>0</v>
      </c>
      <c r="I42" s="39">
        <f>'[1]Свод разд 3'!BA72</f>
        <v>0</v>
      </c>
      <c r="J42" s="39">
        <f>'[1]Свод разд 3'!BB72</f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39">
        <f>'[1]Свод разд 3'!BC72</f>
        <v>0</v>
      </c>
      <c r="H43" s="39">
        <f>'[1]Свод разд 3'!BD72</f>
        <v>0</v>
      </c>
      <c r="I43" s="39">
        <f>'[1]Свод разд 3'!BE72</f>
        <v>0</v>
      </c>
      <c r="J43" s="39">
        <f>'[1]Свод разд 3'!BF72</f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39">
        <v>1</v>
      </c>
      <c r="H44" s="39">
        <v>1</v>
      </c>
      <c r="I44" s="39">
        <v>1</v>
      </c>
      <c r="J44" s="39">
        <f>'[1]Свод разд 3'!BJ72</f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39">
        <f>'[1]Свод разд 3'!BK72</f>
        <v>0</v>
      </c>
      <c r="H45" s="39">
        <f>'[1]Свод разд 3'!BL72</f>
        <v>0</v>
      </c>
      <c r="I45" s="39">
        <f>'[1]Свод разд 3'!BM72</f>
        <v>0</v>
      </c>
      <c r="J45" s="39">
        <f>'[1]Свод разд 3'!BN72</f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39">
        <f>'[1]Свод разд 3'!BO72</f>
        <v>0</v>
      </c>
      <c r="H46" s="39">
        <f>'[1]Свод разд 3'!BP72</f>
        <v>0</v>
      </c>
      <c r="I46" s="39">
        <f>'[1]Свод разд 3'!BQ72</f>
        <v>0</v>
      </c>
      <c r="J46" s="39">
        <f>'[1]Свод разд 3'!BR72</f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39">
        <f>'[1]Свод разд 3'!BS72</f>
        <v>0</v>
      </c>
      <c r="H47" s="39">
        <f>'[1]Свод разд 3'!BT72</f>
        <v>0</v>
      </c>
      <c r="I47" s="39">
        <f>'[1]Свод разд 3'!BU72</f>
        <v>0</v>
      </c>
      <c r="J47" s="39">
        <f>'[1]Свод разд 3'!BV72</f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39"/>
      <c r="H48" s="39"/>
      <c r="I48" s="39"/>
      <c r="J48" s="39">
        <f>'[1]Свод разд 3'!BZ72</f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39">
        <f>'[1]Свод разд 3'!CA72</f>
        <v>0</v>
      </c>
      <c r="H49" s="39">
        <f>'[1]Свод разд 3'!CB72</f>
        <v>0</v>
      </c>
      <c r="I49" s="39">
        <f>'[1]Свод разд 3'!CC72</f>
        <v>0</v>
      </c>
      <c r="J49" s="39">
        <f>'[1]Свод разд 3'!CD72</f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39">
        <f>'[1]Свод разд 3'!CE72</f>
        <v>0</v>
      </c>
      <c r="H50" s="39">
        <f>'[1]Свод разд 3'!CF72</f>
        <v>0</v>
      </c>
      <c r="I50" s="39">
        <f>'[1]Свод разд 3'!CG72</f>
        <v>0</v>
      </c>
      <c r="J50" s="39">
        <f>'[1]Свод разд 3'!CH72</f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39">
        <f>'[1]Свод разд 3'!CI72</f>
        <v>0</v>
      </c>
      <c r="H51" s="39">
        <f>'[1]Свод разд 3'!CJ72</f>
        <v>0</v>
      </c>
      <c r="I51" s="39">
        <f>'[1]Свод разд 3'!CK72</f>
        <v>0</v>
      </c>
      <c r="J51" s="39">
        <f>'[1]Свод разд 3'!CL72</f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200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0</v>
      </c>
      <c r="H58" s="17">
        <f t="shared" ref="H58:J58" si="3">SUM(H59:H64)</f>
        <v>0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0</v>
      </c>
      <c r="H63" s="17"/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0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12</v>
      </c>
      <c r="H65" s="17">
        <f t="shared" ref="H65:J65" si="5">SUM(H66:H70)</f>
        <v>12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12</v>
      </c>
      <c r="H66" s="17">
        <v>12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0</v>
      </c>
      <c r="H67" s="17"/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0.02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0"/>
  <sheetViews>
    <sheetView topLeftCell="A58" workbookViewId="0">
      <selection activeCell="H70" sqref="H70"/>
    </sheetView>
  </sheetViews>
  <sheetFormatPr defaultRowHeight="12.75" x14ac:dyDescent="0.2"/>
  <sheetData>
    <row r="1" spans="1:11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1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1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1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1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1" ht="15.75" customHeight="1" x14ac:dyDescent="0.2">
      <c r="A6" s="31">
        <v>1</v>
      </c>
      <c r="B6" s="106" t="s">
        <v>6</v>
      </c>
      <c r="C6" s="106"/>
      <c r="D6" s="18">
        <v>225</v>
      </c>
      <c r="E6" s="18">
        <v>1</v>
      </c>
      <c r="F6" s="18">
        <v>2</v>
      </c>
      <c r="G6" s="18">
        <v>228</v>
      </c>
      <c r="H6" s="17" t="s">
        <v>7</v>
      </c>
      <c r="I6" s="17" t="s">
        <v>7</v>
      </c>
      <c r="J6" s="36">
        <f>SUM(D6:F6)</f>
        <v>228</v>
      </c>
    </row>
    <row r="7" spans="1:11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1" ht="15.75" customHeight="1" x14ac:dyDescent="0.2">
      <c r="A8" s="11" t="s">
        <v>55</v>
      </c>
      <c r="B8" s="106" t="s">
        <v>56</v>
      </c>
      <c r="C8" s="106"/>
      <c r="D8" s="18">
        <v>55</v>
      </c>
      <c r="E8" s="18">
        <v>1</v>
      </c>
      <c r="F8" s="18">
        <v>0</v>
      </c>
      <c r="G8" s="18">
        <v>56</v>
      </c>
      <c r="H8" s="17" t="s">
        <v>7</v>
      </c>
      <c r="I8" s="17" t="s">
        <v>7</v>
      </c>
      <c r="J8" s="36">
        <f t="shared" si="0"/>
        <v>56</v>
      </c>
    </row>
    <row r="9" spans="1:11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1</v>
      </c>
      <c r="G9" s="18">
        <v>1</v>
      </c>
      <c r="H9" s="17" t="s">
        <v>7</v>
      </c>
      <c r="I9" s="17" t="s">
        <v>7</v>
      </c>
      <c r="J9" s="36">
        <f t="shared" si="0"/>
        <v>1</v>
      </c>
    </row>
    <row r="10" spans="1:11" ht="15.75" customHeight="1" x14ac:dyDescent="0.2">
      <c r="A10" s="11" t="s">
        <v>59</v>
      </c>
      <c r="B10" s="106" t="s">
        <v>9</v>
      </c>
      <c r="C10" s="106" t="s">
        <v>9</v>
      </c>
      <c r="D10" s="17">
        <v>3</v>
      </c>
      <c r="E10" s="17">
        <v>0</v>
      </c>
      <c r="F10" s="17"/>
      <c r="G10" s="18">
        <v>3</v>
      </c>
      <c r="H10" s="17" t="s">
        <v>7</v>
      </c>
      <c r="I10" s="17" t="s">
        <v>7</v>
      </c>
      <c r="J10" s="36">
        <f t="shared" si="0"/>
        <v>3</v>
      </c>
    </row>
    <row r="11" spans="1:11" ht="15.75" customHeight="1" x14ac:dyDescent="0.2">
      <c r="A11" s="11" t="s">
        <v>60</v>
      </c>
      <c r="B11" s="106" t="s">
        <v>10</v>
      </c>
      <c r="C11" s="106" t="s">
        <v>10</v>
      </c>
      <c r="D11" s="18">
        <v>23920</v>
      </c>
      <c r="E11" s="17">
        <v>162</v>
      </c>
      <c r="F11" s="17">
        <v>170</v>
      </c>
      <c r="G11" s="18">
        <f>D11+E11+F11</f>
        <v>24252</v>
      </c>
      <c r="H11" s="17">
        <v>18300</v>
      </c>
      <c r="I11" s="17">
        <v>7065</v>
      </c>
      <c r="J11" s="36">
        <f t="shared" si="0"/>
        <v>24252</v>
      </c>
      <c r="K11" s="42">
        <f>I11+I14</f>
        <v>9519</v>
      </c>
    </row>
    <row r="12" spans="1:11" ht="15.75" customHeight="1" x14ac:dyDescent="0.2">
      <c r="A12" s="11" t="s">
        <v>61</v>
      </c>
      <c r="B12" s="106" t="s">
        <v>111</v>
      </c>
      <c r="C12" s="106" t="s">
        <v>11</v>
      </c>
      <c r="D12" s="18">
        <v>17231</v>
      </c>
      <c r="E12" s="17">
        <v>77</v>
      </c>
      <c r="F12" s="17">
        <v>145</v>
      </c>
      <c r="G12" s="18">
        <v>17453</v>
      </c>
      <c r="H12" s="17">
        <v>13255</v>
      </c>
      <c r="I12" s="17">
        <v>5600</v>
      </c>
      <c r="J12" s="36">
        <f t="shared" si="0"/>
        <v>17453</v>
      </c>
    </row>
    <row r="13" spans="1:11" ht="15.75" customHeight="1" x14ac:dyDescent="0.2">
      <c r="A13" s="11" t="s">
        <v>62</v>
      </c>
      <c r="B13" s="106" t="s">
        <v>112</v>
      </c>
      <c r="C13" s="106" t="s">
        <v>12</v>
      </c>
      <c r="D13" s="18">
        <v>410</v>
      </c>
      <c r="E13" s="17">
        <v>0</v>
      </c>
      <c r="F13" s="17">
        <v>80</v>
      </c>
      <c r="G13" s="18">
        <v>490</v>
      </c>
      <c r="H13" s="17">
        <v>295</v>
      </c>
      <c r="I13" s="17">
        <v>192</v>
      </c>
      <c r="J13" s="36">
        <f t="shared" si="0"/>
        <v>490</v>
      </c>
    </row>
    <row r="14" spans="1:11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2454</v>
      </c>
      <c r="G14" s="18">
        <v>2454</v>
      </c>
      <c r="H14" s="17">
        <v>2001</v>
      </c>
      <c r="I14" s="17">
        <v>2454</v>
      </c>
      <c r="J14" s="36">
        <f t="shared" si="0"/>
        <v>2454</v>
      </c>
    </row>
    <row r="15" spans="1:11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1443</v>
      </c>
      <c r="G15" s="18">
        <v>1443</v>
      </c>
      <c r="H15" s="17">
        <v>1140</v>
      </c>
      <c r="I15" s="17">
        <v>1443</v>
      </c>
      <c r="J15" s="36">
        <f t="shared" si="0"/>
        <v>1443</v>
      </c>
    </row>
    <row r="16" spans="1:11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1150</v>
      </c>
      <c r="G16" s="18">
        <v>1150</v>
      </c>
      <c r="H16" s="17">
        <v>1010</v>
      </c>
      <c r="I16" s="17">
        <v>1150</v>
      </c>
      <c r="J16" s="36">
        <f t="shared" si="0"/>
        <v>1150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23920</v>
      </c>
      <c r="E17" s="17">
        <v>162</v>
      </c>
      <c r="F17" s="17">
        <v>2624</v>
      </c>
      <c r="G17" s="18">
        <f>G11+G14</f>
        <v>26706</v>
      </c>
      <c r="H17" s="17">
        <v>20301</v>
      </c>
      <c r="I17" s="17">
        <f>I11+I14</f>
        <v>9519</v>
      </c>
      <c r="J17" s="36">
        <f t="shared" si="0"/>
        <v>26706</v>
      </c>
      <c r="K17" s="36">
        <f>H11+H14</f>
        <v>20301</v>
      </c>
      <c r="L17" s="36">
        <f>I11+I14</f>
        <v>9519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17231</v>
      </c>
      <c r="E18" s="17">
        <v>77</v>
      </c>
      <c r="F18" s="17">
        <v>1588</v>
      </c>
      <c r="G18" s="18">
        <v>18896</v>
      </c>
      <c r="H18" s="17">
        <v>14395</v>
      </c>
      <c r="I18" s="17">
        <f>I12+I15</f>
        <v>7043</v>
      </c>
      <c r="J18" s="43">
        <f t="shared" si="0"/>
        <v>18896</v>
      </c>
      <c r="K18" s="43">
        <f>H12+H15</f>
        <v>14395</v>
      </c>
      <c r="L18" s="43">
        <f>I12+I15</f>
        <v>7043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72.035953177257525</v>
      </c>
      <c r="E19" s="35">
        <f t="shared" ref="E19:I19" si="1">E18*100/E17</f>
        <v>47.530864197530867</v>
      </c>
      <c r="F19" s="35">
        <f t="shared" si="1"/>
        <v>60.518292682926827</v>
      </c>
      <c r="G19" s="35">
        <f t="shared" si="1"/>
        <v>70.755635437729353</v>
      </c>
      <c r="H19" s="35">
        <f t="shared" si="1"/>
        <v>70.907837052361955</v>
      </c>
      <c r="I19" s="35">
        <f t="shared" si="1"/>
        <v>73.988864376510136</v>
      </c>
      <c r="J19" s="44">
        <f>G12+G15</f>
        <v>18896</v>
      </c>
      <c r="K19" s="45">
        <f>H12+H15</f>
        <v>14395</v>
      </c>
      <c r="L19" s="45">
        <f>I12+I15</f>
        <v>7043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242</v>
      </c>
      <c r="E20" s="17"/>
      <c r="F20" s="17"/>
      <c r="G20" s="17">
        <v>242</v>
      </c>
      <c r="H20" s="17">
        <v>168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17473</v>
      </c>
      <c r="E22" s="19">
        <f t="shared" ref="E22:G22" si="2">E18+E20+E21</f>
        <v>77</v>
      </c>
      <c r="F22" s="19">
        <f t="shared" si="2"/>
        <v>1588</v>
      </c>
      <c r="G22" s="19">
        <f t="shared" si="2"/>
        <v>19138</v>
      </c>
      <c r="H22" s="19">
        <f>H18+H20+H21</f>
        <v>14563</v>
      </c>
      <c r="I22" s="19">
        <f>I18+I21</f>
        <v>7043</v>
      </c>
      <c r="J22" s="13">
        <f>G18+G20+G21</f>
        <v>19138</v>
      </c>
      <c r="K22" s="42">
        <f>H18+H20+H21</f>
        <v>14563</v>
      </c>
      <c r="L22" s="42">
        <f>I18+I21</f>
        <v>7043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272</v>
      </c>
      <c r="E23" s="17"/>
      <c r="F23" s="17"/>
      <c r="G23" s="17">
        <v>272</v>
      </c>
      <c r="H23" s="17">
        <v>193</v>
      </c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f>G31+G32</f>
        <v>228</v>
      </c>
      <c r="H29" s="17">
        <f t="shared" ref="H29:J29" si="3">H31+H32</f>
        <v>0</v>
      </c>
      <c r="I29" s="17">
        <f t="shared" si="3"/>
        <v>196</v>
      </c>
      <c r="J29" s="17">
        <f t="shared" si="3"/>
        <v>80</v>
      </c>
      <c r="K29" s="37">
        <f>G31+G32</f>
        <v>228</v>
      </c>
      <c r="L29" s="37">
        <f>H31+H32</f>
        <v>0</v>
      </c>
      <c r="M29" s="37">
        <f>I31+I32</f>
        <v>196</v>
      </c>
      <c r="N29" s="37">
        <f>J31+J32</f>
        <v>80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227</v>
      </c>
      <c r="H31" s="17">
        <v>0</v>
      </c>
      <c r="I31" s="17">
        <v>195</v>
      </c>
      <c r="J31" s="17">
        <v>79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1</v>
      </c>
      <c r="H32" s="17">
        <v>0</v>
      </c>
      <c r="I32" s="17">
        <v>1</v>
      </c>
      <c r="J32" s="17">
        <v>1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63</v>
      </c>
      <c r="H33" s="17">
        <v>0</v>
      </c>
      <c r="I33" s="17">
        <v>43</v>
      </c>
      <c r="J33" s="17">
        <v>12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835</v>
      </c>
      <c r="H34" s="17">
        <v>0</v>
      </c>
      <c r="I34" s="17">
        <v>620</v>
      </c>
      <c r="J34" s="17">
        <v>220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970</v>
      </c>
      <c r="H35" s="17">
        <v>0</v>
      </c>
      <c r="I35" s="17">
        <v>730</v>
      </c>
      <c r="J35" s="17">
        <v>254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560</v>
      </c>
      <c r="H36" s="17">
        <v>0</v>
      </c>
      <c r="I36" s="17">
        <v>503</v>
      </c>
      <c r="J36" s="17">
        <v>82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29</v>
      </c>
      <c r="H39" s="17">
        <v>0</v>
      </c>
      <c r="I39" s="17">
        <v>21</v>
      </c>
      <c r="J39" s="17">
        <v>4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2</v>
      </c>
      <c r="H40" s="17">
        <v>2</v>
      </c>
      <c r="I40" s="17">
        <v>1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0</v>
      </c>
      <c r="H42" s="17">
        <v>0</v>
      </c>
      <c r="I42" s="17">
        <v>0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2</v>
      </c>
      <c r="H45" s="17">
        <v>2</v>
      </c>
      <c r="I45" s="17">
        <v>2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/>
      <c r="H51" s="17">
        <v>0</v>
      </c>
      <c r="I51" s="17"/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6</v>
      </c>
      <c r="H58" s="17">
        <f t="shared" ref="H58:J58" si="4">SUM(H59:H64)</f>
        <v>3</v>
      </c>
      <c r="I58" s="17">
        <f t="shared" si="4"/>
        <v>2</v>
      </c>
      <c r="J58" s="17">
        <f t="shared" si="4"/>
        <v>1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5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5"/>
        <v>0</v>
      </c>
      <c r="H61" s="17"/>
      <c r="I61" s="17"/>
      <c r="J61" s="17"/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5"/>
        <v>2</v>
      </c>
      <c r="H62" s="17">
        <v>2</v>
      </c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5"/>
        <v>1</v>
      </c>
      <c r="H63" s="17"/>
      <c r="I63" s="17">
        <v>1</v>
      </c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5"/>
        <v>3</v>
      </c>
      <c r="H64" s="17">
        <v>1</v>
      </c>
      <c r="I64" s="17">
        <v>1</v>
      </c>
      <c r="J64" s="17">
        <v>1</v>
      </c>
      <c r="L64" s="37">
        <f>(G41+G43+G45)-G64</f>
        <v>-1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464</v>
      </c>
      <c r="H65" s="17">
        <f t="shared" ref="H65:J65" si="6">SUM(H66:H70)</f>
        <v>464</v>
      </c>
      <c r="I65" s="17">
        <f t="shared" si="6"/>
        <v>0</v>
      </c>
      <c r="J65" s="17">
        <f t="shared" si="6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69" si="7">SUM(H66:J66)</f>
        <v>228</v>
      </c>
      <c r="H66" s="17">
        <v>228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7"/>
        <v>207</v>
      </c>
      <c r="H67" s="17">
        <v>207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7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7"/>
        <v>29</v>
      </c>
      <c r="H69" s="17">
        <v>29</v>
      </c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/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8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8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0.14000000000000001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80"/>
  <sheetViews>
    <sheetView topLeftCell="A58" workbookViewId="0">
      <selection activeCell="J51" sqref="J51"/>
    </sheetView>
  </sheetViews>
  <sheetFormatPr defaultRowHeight="12.75" x14ac:dyDescent="0.2"/>
  <sheetData>
    <row r="1" spans="1:12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2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2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2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2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2" ht="15.75" customHeight="1" x14ac:dyDescent="0.2">
      <c r="A6" s="31">
        <v>1</v>
      </c>
      <c r="B6" s="106" t="s">
        <v>6</v>
      </c>
      <c r="C6" s="106"/>
      <c r="D6" s="18">
        <v>41</v>
      </c>
      <c r="E6" s="18"/>
      <c r="F6" s="18">
        <v>2</v>
      </c>
      <c r="G6" s="18">
        <v>43</v>
      </c>
      <c r="H6" s="17" t="s">
        <v>7</v>
      </c>
      <c r="I6" s="17" t="s">
        <v>7</v>
      </c>
      <c r="J6" s="36">
        <f>SUM(D6:F6)</f>
        <v>43</v>
      </c>
    </row>
    <row r="7" spans="1:12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2" ht="15.75" customHeight="1" x14ac:dyDescent="0.2">
      <c r="A8" s="11" t="s">
        <v>55</v>
      </c>
      <c r="B8" s="106" t="s">
        <v>56</v>
      </c>
      <c r="C8" s="106"/>
      <c r="D8" s="18">
        <v>14</v>
      </c>
      <c r="E8" s="18">
        <v>0</v>
      </c>
      <c r="F8" s="18">
        <v>0</v>
      </c>
      <c r="G8" s="18">
        <v>14</v>
      </c>
      <c r="H8" s="17" t="s">
        <v>7</v>
      </c>
      <c r="I8" s="17" t="s">
        <v>7</v>
      </c>
      <c r="J8" s="36">
        <f t="shared" si="0"/>
        <v>14</v>
      </c>
    </row>
    <row r="9" spans="1:12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1</v>
      </c>
      <c r="G9" s="18">
        <v>1</v>
      </c>
      <c r="H9" s="17" t="s">
        <v>7</v>
      </c>
      <c r="I9" s="17" t="s">
        <v>7</v>
      </c>
      <c r="J9" s="36">
        <f t="shared" si="0"/>
        <v>1</v>
      </c>
    </row>
    <row r="10" spans="1:12" ht="15.75" customHeight="1" x14ac:dyDescent="0.2">
      <c r="A10" s="11" t="s">
        <v>59</v>
      </c>
      <c r="B10" s="106" t="s">
        <v>9</v>
      </c>
      <c r="C10" s="106" t="s">
        <v>9</v>
      </c>
      <c r="D10" s="17">
        <v>1</v>
      </c>
      <c r="E10" s="17">
        <v>0</v>
      </c>
      <c r="F10" s="17">
        <v>0</v>
      </c>
      <c r="G10" s="18">
        <v>1</v>
      </c>
      <c r="H10" s="17" t="s">
        <v>7</v>
      </c>
      <c r="I10" s="17" t="s">
        <v>7</v>
      </c>
      <c r="J10" s="36">
        <f t="shared" si="0"/>
        <v>1</v>
      </c>
    </row>
    <row r="11" spans="1:12" ht="15.75" customHeight="1" x14ac:dyDescent="0.2">
      <c r="A11" s="11" t="s">
        <v>60</v>
      </c>
      <c r="B11" s="106" t="s">
        <v>10</v>
      </c>
      <c r="C11" s="106" t="s">
        <v>10</v>
      </c>
      <c r="D11" s="18">
        <v>4517</v>
      </c>
      <c r="E11" s="17">
        <v>0</v>
      </c>
      <c r="F11" s="17">
        <v>112</v>
      </c>
      <c r="G11" s="18">
        <v>4629</v>
      </c>
      <c r="H11" s="17">
        <v>3475</v>
      </c>
      <c r="I11" s="17">
        <v>920</v>
      </c>
      <c r="J11" s="36">
        <f t="shared" si="0"/>
        <v>4629</v>
      </c>
    </row>
    <row r="12" spans="1:12" ht="15.75" customHeight="1" x14ac:dyDescent="0.2">
      <c r="A12" s="11" t="s">
        <v>61</v>
      </c>
      <c r="B12" s="106" t="s">
        <v>111</v>
      </c>
      <c r="C12" s="106" t="s">
        <v>11</v>
      </c>
      <c r="D12" s="18">
        <v>2065</v>
      </c>
      <c r="E12" s="17">
        <v>0</v>
      </c>
      <c r="F12" s="17">
        <v>67</v>
      </c>
      <c r="G12" s="18">
        <v>2132</v>
      </c>
      <c r="H12" s="17">
        <v>1889</v>
      </c>
      <c r="I12" s="17">
        <v>454</v>
      </c>
      <c r="J12" s="36">
        <f t="shared" si="0"/>
        <v>2132</v>
      </c>
      <c r="L12" s="42">
        <f>I11+I14</f>
        <v>1640</v>
      </c>
    </row>
    <row r="13" spans="1:12" ht="15.75" customHeight="1" x14ac:dyDescent="0.2">
      <c r="A13" s="11" t="s">
        <v>62</v>
      </c>
      <c r="B13" s="106" t="s">
        <v>112</v>
      </c>
      <c r="C13" s="106" t="s">
        <v>12</v>
      </c>
      <c r="D13" s="18">
        <v>146</v>
      </c>
      <c r="E13" s="17">
        <v>0</v>
      </c>
      <c r="F13" s="17">
        <v>0</v>
      </c>
      <c r="G13" s="18">
        <v>146</v>
      </c>
      <c r="H13" s="17">
        <v>118</v>
      </c>
      <c r="I13" s="17">
        <v>23</v>
      </c>
      <c r="J13" s="36">
        <f t="shared" si="0"/>
        <v>146</v>
      </c>
    </row>
    <row r="14" spans="1:12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/>
      <c r="F14" s="17">
        <v>720</v>
      </c>
      <c r="G14" s="18">
        <v>720</v>
      </c>
      <c r="H14" s="17">
        <v>613</v>
      </c>
      <c r="I14" s="17">
        <v>720</v>
      </c>
      <c r="J14" s="36">
        <f t="shared" si="0"/>
        <v>720</v>
      </c>
    </row>
    <row r="15" spans="1:12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/>
      <c r="F15" s="17">
        <v>720</v>
      </c>
      <c r="G15" s="18">
        <v>720</v>
      </c>
      <c r="H15" s="17">
        <v>613</v>
      </c>
      <c r="I15" s="17">
        <v>720</v>
      </c>
      <c r="J15" s="36">
        <f t="shared" si="0"/>
        <v>720</v>
      </c>
    </row>
    <row r="16" spans="1:12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/>
      <c r="F16" s="17">
        <v>230</v>
      </c>
      <c r="G16" s="18">
        <v>230</v>
      </c>
      <c r="H16" s="17">
        <v>167</v>
      </c>
      <c r="I16" s="17">
        <v>230</v>
      </c>
      <c r="J16" s="36">
        <f t="shared" si="0"/>
        <v>230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4517</v>
      </c>
      <c r="E17" s="17"/>
      <c r="F17" s="17">
        <v>832</v>
      </c>
      <c r="G17" s="18">
        <v>5349</v>
      </c>
      <c r="H17" s="17">
        <v>4088</v>
      </c>
      <c r="I17" s="17">
        <f>I11+I14</f>
        <v>1640</v>
      </c>
      <c r="J17" s="36">
        <f t="shared" si="0"/>
        <v>5349</v>
      </c>
      <c r="K17" s="36">
        <f>H11+H14</f>
        <v>4088</v>
      </c>
      <c r="L17" s="36">
        <f>I11+I14</f>
        <v>1640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2065</v>
      </c>
      <c r="E18" s="17"/>
      <c r="F18" s="17">
        <v>787</v>
      </c>
      <c r="G18" s="18">
        <v>2852</v>
      </c>
      <c r="H18" s="17">
        <v>2502</v>
      </c>
      <c r="I18" s="17">
        <v>1174</v>
      </c>
      <c r="J18" s="43">
        <f t="shared" si="0"/>
        <v>2852</v>
      </c>
      <c r="K18" s="43">
        <f>H12+H15</f>
        <v>2502</v>
      </c>
      <c r="L18" s="43">
        <f>I12+I15</f>
        <v>1174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45.716183307504984</v>
      </c>
      <c r="E19" s="35" t="e">
        <f t="shared" ref="E19:I19" si="1">E18*100/E17</f>
        <v>#DIV/0!</v>
      </c>
      <c r="F19" s="35">
        <f t="shared" si="1"/>
        <v>94.59134615384616</v>
      </c>
      <c r="G19" s="35">
        <f t="shared" si="1"/>
        <v>53.318377266778839</v>
      </c>
      <c r="H19" s="35">
        <f t="shared" si="1"/>
        <v>61.203522504892369</v>
      </c>
      <c r="I19" s="35">
        <f t="shared" si="1"/>
        <v>71.58536585365853</v>
      </c>
      <c r="J19" s="44">
        <f>G12+G15</f>
        <v>2852</v>
      </c>
      <c r="K19" s="45">
        <f>H12+H15</f>
        <v>2502</v>
      </c>
      <c r="L19" s="45">
        <f>I12+I15</f>
        <v>1174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1</v>
      </c>
      <c r="E20" s="17"/>
      <c r="F20" s="17"/>
      <c r="G20" s="17">
        <v>1</v>
      </c>
      <c r="H20" s="17">
        <v>1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2066</v>
      </c>
      <c r="E22" s="19">
        <f t="shared" ref="E22:G22" si="2">E18+E20+E21</f>
        <v>0</v>
      </c>
      <c r="F22" s="19">
        <f t="shared" si="2"/>
        <v>787</v>
      </c>
      <c r="G22" s="19">
        <f t="shared" si="2"/>
        <v>2853</v>
      </c>
      <c r="H22" s="19">
        <f>H18+H20+H21</f>
        <v>2503</v>
      </c>
      <c r="I22" s="19">
        <f>I18+I21</f>
        <v>1174</v>
      </c>
      <c r="J22" s="13">
        <f>G18+G20+G21</f>
        <v>2853</v>
      </c>
      <c r="K22" s="42">
        <f>H18+H20+H21</f>
        <v>2503</v>
      </c>
      <c r="L22" s="42">
        <f>I18+I21</f>
        <v>1174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142</v>
      </c>
      <c r="E23" s="17"/>
      <c r="F23" s="17"/>
      <c r="G23" s="17">
        <v>142</v>
      </c>
      <c r="H23" s="17">
        <v>116</v>
      </c>
      <c r="I23" s="17">
        <v>8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78">
        <f>G31+G32</f>
        <v>43</v>
      </c>
      <c r="H29" s="78">
        <f>'[2]Свод разд 3'!D72</f>
        <v>0</v>
      </c>
      <c r="I29" s="78">
        <f t="shared" ref="I29:J29" si="3">I31+I32</f>
        <v>36</v>
      </c>
      <c r="J29" s="78">
        <f t="shared" si="3"/>
        <v>3</v>
      </c>
      <c r="K29" s="37">
        <f>G31+G32</f>
        <v>43</v>
      </c>
      <c r="L29" s="37">
        <f>H31+H32</f>
        <v>0</v>
      </c>
      <c r="M29" s="37">
        <f>I31+I32</f>
        <v>36</v>
      </c>
      <c r="N29" s="37">
        <f>J31+J32</f>
        <v>3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78" t="s">
        <v>7</v>
      </c>
      <c r="H30" s="78" t="s">
        <v>7</v>
      </c>
      <c r="I30" s="78" t="s">
        <v>7</v>
      </c>
      <c r="J30" s="78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78">
        <v>42</v>
      </c>
      <c r="H31" s="78">
        <f>'[2]Свод разд 3'!H72</f>
        <v>0</v>
      </c>
      <c r="I31" s="78">
        <v>35</v>
      </c>
      <c r="J31" s="78">
        <v>2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78">
        <v>1</v>
      </c>
      <c r="H32" s="78">
        <f>'[2]Свод разд 3'!L72</f>
        <v>0</v>
      </c>
      <c r="I32" s="78">
        <v>1</v>
      </c>
      <c r="J32" s="78">
        <v>1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78">
        <v>7</v>
      </c>
      <c r="H33" s="78">
        <f>'[2]Свод разд 3'!P72</f>
        <v>0</v>
      </c>
      <c r="I33" s="78">
        <v>7</v>
      </c>
      <c r="J33" s="78">
        <f>'[2]Свод разд 3'!R72</f>
        <v>0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78">
        <v>129</v>
      </c>
      <c r="H34" s="78">
        <f>'[2]Свод разд 3'!T72</f>
        <v>0</v>
      </c>
      <c r="I34" s="78">
        <v>108</v>
      </c>
      <c r="J34" s="78">
        <v>5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78">
        <v>73</v>
      </c>
      <c r="H35" s="78">
        <f>'[2]Свод разд 3'!X72</f>
        <v>0</v>
      </c>
      <c r="I35" s="78">
        <v>71</v>
      </c>
      <c r="J35" s="78">
        <v>8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78">
        <v>108</v>
      </c>
      <c r="H36" s="78">
        <f>'[2]Свод разд 3'!AB72</f>
        <v>0</v>
      </c>
      <c r="I36" s="78">
        <v>108</v>
      </c>
      <c r="J36" s="78">
        <f>'[2]Свод разд 3'!AD72</f>
        <v>0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78">
        <f>'[2]Свод разд 3'!AE72</f>
        <v>0</v>
      </c>
      <c r="H37" s="78">
        <f>'[2]Свод разд 3'!AF72</f>
        <v>0</v>
      </c>
      <c r="I37" s="78">
        <f>'[2]Свод разд 3'!AG72</f>
        <v>0</v>
      </c>
      <c r="J37" s="78">
        <f>'[2]Свод разд 3'!AH72</f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78">
        <f>'[2]Свод разд 3'!AI72</f>
        <v>0</v>
      </c>
      <c r="H38" s="78">
        <f>'[2]Свод разд 3'!AJ72</f>
        <v>0</v>
      </c>
      <c r="I38" s="78">
        <f>'[2]Свод разд 3'!AK72</f>
        <v>0</v>
      </c>
      <c r="J38" s="78">
        <f>'[2]Свод разд 3'!AL72</f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78">
        <f>'[2]Свод разд 3'!AM72</f>
        <v>0</v>
      </c>
      <c r="H39" s="78">
        <f>'[2]Свод разд 3'!AN72</f>
        <v>0</v>
      </c>
      <c r="I39" s="78">
        <f>'[2]Свод разд 3'!AO72</f>
        <v>0</v>
      </c>
      <c r="J39" s="78">
        <f>'[2]Свод разд 3'!AP72</f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78"/>
      <c r="H40" s="78">
        <f>'[2]Свод разд 3'!AR72</f>
        <v>0</v>
      </c>
      <c r="I40" s="78">
        <f>'[2]Свод разд 3'!AS72</f>
        <v>0</v>
      </c>
      <c r="J40" s="78">
        <f>'[2]Свод разд 3'!AT72</f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78"/>
      <c r="H41" s="78">
        <f>'[2]Свод разд 3'!AV72</f>
        <v>0</v>
      </c>
      <c r="I41" s="78"/>
      <c r="J41" s="78">
        <f>'[2]Свод разд 3'!AX72</f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78">
        <v>1</v>
      </c>
      <c r="H42" s="78">
        <f>'[2]Свод разд 3'!AZ72</f>
        <v>0</v>
      </c>
      <c r="I42" s="78">
        <v>1</v>
      </c>
      <c r="J42" s="78">
        <f>'[2]Свод разд 3'!BB72</f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78">
        <f>'[2]Свод разд 3'!BC72</f>
        <v>0</v>
      </c>
      <c r="H43" s="78">
        <f>'[2]Свод разд 3'!BD72</f>
        <v>0</v>
      </c>
      <c r="I43" s="78">
        <f>'[2]Свод разд 3'!BE72</f>
        <v>0</v>
      </c>
      <c r="J43" s="78">
        <f>'[2]Свод разд 3'!BF72</f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78">
        <v>1</v>
      </c>
      <c r="H44" s="78">
        <v>1</v>
      </c>
      <c r="I44" s="78" t="s">
        <v>141</v>
      </c>
      <c r="J44" s="78">
        <f>'[2]Свод разд 3'!BJ72</f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78">
        <v>1</v>
      </c>
      <c r="H45" s="78">
        <v>1</v>
      </c>
      <c r="I45" s="78">
        <v>1</v>
      </c>
      <c r="J45" s="78">
        <f>'[2]Свод разд 3'!BN72</f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78">
        <f>'[2]Свод разд 3'!BO72</f>
        <v>0</v>
      </c>
      <c r="H46" s="78">
        <f>'[2]Свод разд 3'!BP72</f>
        <v>0</v>
      </c>
      <c r="I46" s="78">
        <f>'[2]Свод разд 3'!BQ72</f>
        <v>0</v>
      </c>
      <c r="J46" s="78">
        <f>'[2]Свод разд 3'!BR72</f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78">
        <f>'[2]Свод разд 3'!BS72</f>
        <v>0</v>
      </c>
      <c r="H47" s="78">
        <f>'[2]Свод разд 3'!BT72</f>
        <v>0</v>
      </c>
      <c r="I47" s="78">
        <f>'[2]Свод разд 3'!BU72</f>
        <v>0</v>
      </c>
      <c r="J47" s="78">
        <f>'[2]Свод разд 3'!BV72</f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78">
        <f>'[2]Свод разд 3'!BW72</f>
        <v>0</v>
      </c>
      <c r="H48" s="78">
        <f>'[2]Свод разд 3'!BX72</f>
        <v>0</v>
      </c>
      <c r="I48" s="78">
        <f>'[2]Свод разд 3'!BY72</f>
        <v>0</v>
      </c>
      <c r="J48" s="78">
        <f>'[2]Свод разд 3'!BZ72</f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78">
        <f>'[2]Свод разд 3'!CA72</f>
        <v>0</v>
      </c>
      <c r="H49" s="78">
        <f>'[2]Свод разд 3'!CB72</f>
        <v>0</v>
      </c>
      <c r="I49" s="78">
        <f>'[2]Свод разд 3'!CC72</f>
        <v>0</v>
      </c>
      <c r="J49" s="78">
        <f>'[2]Свод разд 3'!CD72</f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78">
        <f>'[2]Свод разд 3'!CE72</f>
        <v>0</v>
      </c>
      <c r="H50" s="78">
        <f>'[2]Свод разд 3'!CF72</f>
        <v>0</v>
      </c>
      <c r="I50" s="78">
        <f>'[2]Свод разд 3'!CG72</f>
        <v>0</v>
      </c>
      <c r="J50" s="78">
        <f>'[2]Свод разд 3'!CH72</f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78"/>
      <c r="H51" s="78">
        <f>'[2]Свод разд 3'!CJ72</f>
        <v>0</v>
      </c>
      <c r="I51" s="78">
        <f>'[2]Свод разд 3'!CK72</f>
        <v>0</v>
      </c>
      <c r="J51" s="78"/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</v>
      </c>
      <c r="H58" s="17">
        <f t="shared" ref="H58:J58" si="4">SUM(H59:H64)</f>
        <v>0</v>
      </c>
      <c r="I58" s="17">
        <f t="shared" si="4"/>
        <v>1</v>
      </c>
      <c r="J58" s="17">
        <f t="shared" si="4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5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5"/>
        <v>0</v>
      </c>
      <c r="H61" s="17"/>
      <c r="I61" s="17"/>
      <c r="J61" s="17"/>
      <c r="L61" s="37">
        <f>G42-G61</f>
        <v>1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5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5"/>
        <v>1</v>
      </c>
      <c r="H63" s="17"/>
      <c r="I63" s="17">
        <v>1</v>
      </c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5"/>
        <v>0</v>
      </c>
      <c r="H64" s="17"/>
      <c r="I64" s="17"/>
      <c r="J64" s="17"/>
      <c r="L64" s="37">
        <f>(G41+G43+G45)-G64</f>
        <v>1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79</v>
      </c>
      <c r="H65" s="17">
        <f t="shared" ref="H65:J65" si="6">SUM(H66:H70)</f>
        <v>79</v>
      </c>
      <c r="I65" s="17">
        <f t="shared" si="6"/>
        <v>0</v>
      </c>
      <c r="J65" s="17">
        <f t="shared" si="6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7">SUM(H66:J66)</f>
        <v>43</v>
      </c>
      <c r="H66" s="17">
        <v>43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7"/>
        <v>36</v>
      </c>
      <c r="H67" s="17">
        <v>36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7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7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7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8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8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8.9999999999999993E-3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80"/>
  <sheetViews>
    <sheetView topLeftCell="A49" zoomScale="90" zoomScaleNormal="90" workbookViewId="0">
      <selection activeCell="N21" sqref="N21"/>
    </sheetView>
  </sheetViews>
  <sheetFormatPr defaultRowHeight="12.75" x14ac:dyDescent="0.2"/>
  <cols>
    <col min="6" max="6" width="14.7109375" customWidth="1"/>
  </cols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37</v>
      </c>
      <c r="E6" s="18"/>
      <c r="F6" s="18"/>
      <c r="G6" s="18">
        <v>37</v>
      </c>
      <c r="H6" s="17"/>
      <c r="I6" s="17"/>
      <c r="J6" s="36">
        <f>SUM(D6:F6)</f>
        <v>37</v>
      </c>
    </row>
    <row r="7" spans="1:10" ht="15.75" customHeight="1" x14ac:dyDescent="0.2">
      <c r="A7" s="31"/>
      <c r="B7" s="140" t="s">
        <v>3</v>
      </c>
      <c r="C7" s="140"/>
      <c r="D7" s="17"/>
      <c r="E7" s="17"/>
      <c r="F7" s="17"/>
      <c r="G7" s="18"/>
      <c r="H7" s="17"/>
      <c r="I7" s="17"/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31</v>
      </c>
      <c r="E8" s="18"/>
      <c r="F8" s="18"/>
      <c r="G8" s="18">
        <v>31</v>
      </c>
      <c r="H8" s="17"/>
      <c r="I8" s="17"/>
      <c r="J8" s="36">
        <f t="shared" si="0"/>
        <v>31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/>
      <c r="E9" s="17"/>
      <c r="F9" s="17"/>
      <c r="G9" s="18"/>
      <c r="H9" s="17"/>
      <c r="I9" s="17"/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1</v>
      </c>
      <c r="E10" s="17"/>
      <c r="F10" s="17"/>
      <c r="G10" s="18">
        <v>1</v>
      </c>
      <c r="H10" s="17"/>
      <c r="I10" s="17"/>
      <c r="J10" s="36">
        <f t="shared" si="0"/>
        <v>1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4501</v>
      </c>
      <c r="E11" s="17"/>
      <c r="F11" s="17"/>
      <c r="G11" s="18">
        <v>4501</v>
      </c>
      <c r="H11" s="17">
        <v>2617</v>
      </c>
      <c r="I11" s="17">
        <v>1103</v>
      </c>
      <c r="J11" s="36">
        <f t="shared" si="0"/>
        <v>4501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915</v>
      </c>
      <c r="E12" s="17"/>
      <c r="F12" s="17"/>
      <c r="G12" s="18">
        <v>915</v>
      </c>
      <c r="H12" s="17">
        <v>556</v>
      </c>
      <c r="I12" s="17">
        <v>224</v>
      </c>
      <c r="J12" s="36">
        <f t="shared" si="0"/>
        <v>915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63</v>
      </c>
      <c r="E13" s="17"/>
      <c r="F13" s="17"/>
      <c r="G13" s="18">
        <v>63</v>
      </c>
      <c r="H13" s="17">
        <v>26</v>
      </c>
      <c r="I13" s="17">
        <v>20</v>
      </c>
      <c r="J13" s="36">
        <f t="shared" si="0"/>
        <v>63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/>
      <c r="E14" s="17"/>
      <c r="F14" s="17"/>
      <c r="G14" s="18"/>
      <c r="H14" s="17"/>
      <c r="I14" s="17"/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/>
      <c r="E15" s="17"/>
      <c r="F15" s="17"/>
      <c r="G15" s="18"/>
      <c r="H15" s="17"/>
      <c r="I15" s="17"/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/>
      <c r="E16" s="17"/>
      <c r="F16" s="17"/>
      <c r="G16" s="18"/>
      <c r="H16" s="17"/>
      <c r="I16" s="17"/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4501</v>
      </c>
      <c r="E17" s="17"/>
      <c r="F17" s="17"/>
      <c r="G17" s="18">
        <v>4501</v>
      </c>
      <c r="H17" s="17">
        <v>2617</v>
      </c>
      <c r="I17" s="17">
        <v>1103</v>
      </c>
      <c r="J17" s="36">
        <f t="shared" si="0"/>
        <v>4501</v>
      </c>
      <c r="K17" s="36">
        <f>H11+H14</f>
        <v>2617</v>
      </c>
      <c r="L17" s="36">
        <f>I11+I14</f>
        <v>1103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915</v>
      </c>
      <c r="E18" s="17"/>
      <c r="F18" s="17"/>
      <c r="G18" s="18">
        <v>915</v>
      </c>
      <c r="H18" s="17">
        <v>556</v>
      </c>
      <c r="I18" s="17">
        <v>224</v>
      </c>
      <c r="J18" s="43">
        <f t="shared" si="0"/>
        <v>915</v>
      </c>
      <c r="K18" s="43">
        <f>H12+H15</f>
        <v>556</v>
      </c>
      <c r="L18" s="43">
        <f>I12+I15</f>
        <v>224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20.328815818706953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20.328815818706953</v>
      </c>
      <c r="H19" s="35">
        <f t="shared" si="1"/>
        <v>21.245701184562478</v>
      </c>
      <c r="I19" s="35">
        <f t="shared" si="1"/>
        <v>20.308250226654579</v>
      </c>
      <c r="J19" s="44">
        <f>G12+G15</f>
        <v>915</v>
      </c>
      <c r="K19" s="45">
        <f>H12+H15</f>
        <v>556</v>
      </c>
      <c r="L19" s="45">
        <f>I12+I15</f>
        <v>224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9</v>
      </c>
      <c r="E20" s="17"/>
      <c r="F20" s="17"/>
      <c r="G20" s="17">
        <v>9</v>
      </c>
      <c r="H20" s="17">
        <v>7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924</v>
      </c>
      <c r="E22" s="19">
        <f t="shared" ref="E22:G22" si="2">E18+E20+E21</f>
        <v>0</v>
      </c>
      <c r="F22" s="19">
        <f t="shared" si="2"/>
        <v>0</v>
      </c>
      <c r="G22" s="19">
        <f t="shared" si="2"/>
        <v>924</v>
      </c>
      <c r="H22" s="19">
        <f>H18+H20+H21</f>
        <v>563</v>
      </c>
      <c r="I22" s="19">
        <f>I18+I21</f>
        <v>224</v>
      </c>
      <c r="J22" s="13">
        <f>G18+G20+G21</f>
        <v>924</v>
      </c>
      <c r="K22" s="42">
        <f>H18+H20+H21</f>
        <v>563</v>
      </c>
      <c r="L22" s="42">
        <f>I18+I21</f>
        <v>224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43</v>
      </c>
      <c r="E23" s="17"/>
      <c r="F23" s="17"/>
      <c r="G23" s="17">
        <v>43</v>
      </c>
      <c r="H23" s="17">
        <v>42</v>
      </c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f>G31+G32</f>
        <v>37</v>
      </c>
      <c r="H29" s="17"/>
      <c r="I29" s="17">
        <f t="shared" ref="I29:J29" si="3">I31+I32</f>
        <v>26</v>
      </c>
      <c r="J29" s="17">
        <f t="shared" si="3"/>
        <v>3</v>
      </c>
      <c r="K29" s="37">
        <f>G31+G32</f>
        <v>37</v>
      </c>
      <c r="L29" s="37">
        <f>H31+H32</f>
        <v>0</v>
      </c>
      <c r="M29" s="37">
        <f>I31+I32</f>
        <v>26</v>
      </c>
      <c r="N29" s="37">
        <f>J31+J32</f>
        <v>3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37</v>
      </c>
      <c r="H31" s="17"/>
      <c r="I31" s="17">
        <v>26</v>
      </c>
      <c r="J31" s="17">
        <v>3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/>
      <c r="H32" s="17"/>
      <c r="I32" s="17"/>
      <c r="J32" s="17"/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17</v>
      </c>
      <c r="H33" s="17"/>
      <c r="I33" s="17">
        <v>12</v>
      </c>
      <c r="J33" s="17">
        <v>2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87</v>
      </c>
      <c r="H34" s="17"/>
      <c r="I34" s="17">
        <v>69</v>
      </c>
      <c r="J34" s="17">
        <v>9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63</v>
      </c>
      <c r="H35" s="17"/>
      <c r="I35" s="17">
        <v>54</v>
      </c>
      <c r="J35" s="17">
        <v>10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28</v>
      </c>
      <c r="H36" s="17"/>
      <c r="I36" s="17">
        <v>25</v>
      </c>
      <c r="J36" s="17">
        <v>3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/>
      <c r="H37" s="17"/>
      <c r="I37" s="17"/>
      <c r="J37" s="17"/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/>
      <c r="H38" s="17"/>
      <c r="I38" s="17"/>
      <c r="J38" s="17"/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/>
      <c r="H39" s="17"/>
      <c r="I39" s="17"/>
      <c r="J39" s="17"/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/>
      <c r="H40" s="17"/>
      <c r="I40" s="17"/>
      <c r="J40" s="17"/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/>
      <c r="H41" s="17"/>
      <c r="I41" s="17"/>
      <c r="J41" s="17"/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1</v>
      </c>
      <c r="H42" s="17">
        <v>1</v>
      </c>
      <c r="I42" s="17">
        <v>1</v>
      </c>
      <c r="J42" s="17"/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/>
      <c r="H43" s="17"/>
      <c r="I43" s="17"/>
      <c r="J43" s="17"/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/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1</v>
      </c>
      <c r="H45" s="17">
        <v>1</v>
      </c>
      <c r="I45" s="17">
        <v>1</v>
      </c>
      <c r="J45" s="17"/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/>
      <c r="H46" s="22"/>
      <c r="I46" s="22"/>
      <c r="J46" s="22"/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/>
      <c r="H47" s="22"/>
      <c r="I47" s="22"/>
      <c r="J47" s="22"/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/>
      <c r="H48" s="18"/>
      <c r="I48" s="18"/>
      <c r="J48" s="18"/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/>
      <c r="H49" s="17"/>
      <c r="I49" s="17"/>
      <c r="J49" s="17"/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/>
      <c r="H50" s="17"/>
      <c r="I50" s="17"/>
      <c r="J50" s="17"/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/>
      <c r="H51" s="17"/>
      <c r="I51" s="17"/>
      <c r="J51" s="17"/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2</v>
      </c>
      <c r="H58" s="17">
        <f t="shared" ref="H58:J58" si="4">SUM(H59:H64)</f>
        <v>2</v>
      </c>
      <c r="I58" s="17">
        <f t="shared" si="4"/>
        <v>0</v>
      </c>
      <c r="J58" s="17">
        <f t="shared" si="4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5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5"/>
        <v>1</v>
      </c>
      <c r="H61" s="17">
        <v>1</v>
      </c>
      <c r="I61" s="17"/>
      <c r="J61" s="17"/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5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5"/>
        <v>1</v>
      </c>
      <c r="H63" s="17">
        <v>1</v>
      </c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5"/>
        <v>0</v>
      </c>
      <c r="H64" s="17"/>
      <c r="I64" s="17"/>
      <c r="J64" s="17"/>
      <c r="L64" s="37">
        <f>(G41+G43+G45)-G64</f>
        <v>1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37</v>
      </c>
      <c r="H65" s="17">
        <f t="shared" ref="H65:J65" si="6">SUM(H66:H70)</f>
        <v>37</v>
      </c>
      <c r="I65" s="17">
        <f t="shared" si="6"/>
        <v>0</v>
      </c>
      <c r="J65" s="17">
        <f t="shared" si="6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7">SUM(H66:J66)</f>
        <v>37</v>
      </c>
      <c r="H66" s="17">
        <v>37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7"/>
        <v>0</v>
      </c>
      <c r="H67" s="17"/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7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7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7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8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8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1E-3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80"/>
  <sheetViews>
    <sheetView topLeftCell="A52" workbookViewId="0">
      <selection activeCell="I51" sqref="I51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62</v>
      </c>
      <c r="E6" s="18">
        <v>0</v>
      </c>
      <c r="F6" s="18">
        <v>0</v>
      </c>
      <c r="G6" s="18">
        <v>62</v>
      </c>
      <c r="H6" s="17" t="s">
        <v>7</v>
      </c>
      <c r="I6" s="17" t="s">
        <v>7</v>
      </c>
      <c r="J6" s="36">
        <f>SUM(D6:F6)</f>
        <v>62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31</v>
      </c>
      <c r="E8" s="18">
        <v>0</v>
      </c>
      <c r="F8" s="18">
        <v>0</v>
      </c>
      <c r="G8" s="18">
        <v>31</v>
      </c>
      <c r="H8" s="17" t="s">
        <v>7</v>
      </c>
      <c r="I8" s="17" t="s">
        <v>7</v>
      </c>
      <c r="J8" s="36">
        <f t="shared" si="0"/>
        <v>31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1</v>
      </c>
      <c r="E10" s="17">
        <v>0</v>
      </c>
      <c r="F10" s="17">
        <v>0</v>
      </c>
      <c r="G10" s="18">
        <v>1</v>
      </c>
      <c r="H10" s="17" t="s">
        <v>7</v>
      </c>
      <c r="I10" s="17" t="s">
        <v>7</v>
      </c>
      <c r="J10" s="36">
        <f t="shared" si="0"/>
        <v>1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10072</v>
      </c>
      <c r="E11" s="17">
        <v>0</v>
      </c>
      <c r="F11" s="17">
        <v>0</v>
      </c>
      <c r="G11" s="18">
        <v>10072</v>
      </c>
      <c r="H11" s="17">
        <v>7338</v>
      </c>
      <c r="I11" s="17">
        <v>3551</v>
      </c>
      <c r="J11" s="36">
        <f t="shared" si="0"/>
        <v>10072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3462</v>
      </c>
      <c r="E12" s="17">
        <v>0</v>
      </c>
      <c r="F12" s="17">
        <v>0</v>
      </c>
      <c r="G12" s="18">
        <v>3462</v>
      </c>
      <c r="H12" s="17">
        <v>2392</v>
      </c>
      <c r="I12" s="17">
        <v>1722</v>
      </c>
      <c r="J12" s="36">
        <f t="shared" si="0"/>
        <v>3462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536</v>
      </c>
      <c r="E13" s="17">
        <v>0</v>
      </c>
      <c r="F13" s="17">
        <v>0</v>
      </c>
      <c r="G13" s="18">
        <v>536</v>
      </c>
      <c r="H13" s="17">
        <v>431</v>
      </c>
      <c r="I13" s="17">
        <v>103</v>
      </c>
      <c r="J13" s="36">
        <f t="shared" si="0"/>
        <v>536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10072</v>
      </c>
      <c r="E17" s="17">
        <v>0</v>
      </c>
      <c r="F17" s="17">
        <v>0</v>
      </c>
      <c r="G17" s="18">
        <v>10072</v>
      </c>
      <c r="H17" s="17">
        <v>7338</v>
      </c>
      <c r="I17" s="17">
        <v>3551</v>
      </c>
      <c r="J17" s="36">
        <f t="shared" si="0"/>
        <v>10072</v>
      </c>
      <c r="K17" s="36">
        <f>H11+H14</f>
        <v>7338</v>
      </c>
      <c r="L17" s="36">
        <f>I11+I14</f>
        <v>3551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3462</v>
      </c>
      <c r="E18" s="17">
        <v>0</v>
      </c>
      <c r="F18" s="17">
        <v>0</v>
      </c>
      <c r="G18" s="18">
        <v>3462</v>
      </c>
      <c r="H18" s="17">
        <v>2392</v>
      </c>
      <c r="I18" s="17">
        <v>1722</v>
      </c>
      <c r="J18" s="43">
        <f t="shared" si="0"/>
        <v>3462</v>
      </c>
      <c r="K18" s="43">
        <f>H12+H15</f>
        <v>2392</v>
      </c>
      <c r="L18" s="43">
        <f>I12+I15</f>
        <v>1722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34.372517871326451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34.372517871326451</v>
      </c>
      <c r="H19" s="35">
        <f t="shared" si="1"/>
        <v>32.597437994003819</v>
      </c>
      <c r="I19" s="35">
        <f t="shared" si="1"/>
        <v>48.493382145874399</v>
      </c>
      <c r="J19" s="44">
        <f>G12+G15</f>
        <v>3462</v>
      </c>
      <c r="K19" s="45">
        <f>H12+H15</f>
        <v>2392</v>
      </c>
      <c r="L19" s="45">
        <f>I12+I15</f>
        <v>1722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4</v>
      </c>
      <c r="E20" s="17"/>
      <c r="F20" s="17"/>
      <c r="G20" s="17">
        <v>4</v>
      </c>
      <c r="H20" s="17">
        <v>3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3466</v>
      </c>
      <c r="E22" s="19">
        <f t="shared" ref="E22:G22" si="2">E18+E20+E21</f>
        <v>0</v>
      </c>
      <c r="F22" s="19">
        <f t="shared" si="2"/>
        <v>0</v>
      </c>
      <c r="G22" s="19">
        <f t="shared" si="2"/>
        <v>3466</v>
      </c>
      <c r="H22" s="19">
        <f>H18+H20+H21</f>
        <v>2395</v>
      </c>
      <c r="I22" s="19">
        <f>I18+I21</f>
        <v>1722</v>
      </c>
      <c r="J22" s="13">
        <f>G18+G20+G21</f>
        <v>3466</v>
      </c>
      <c r="K22" s="42">
        <f>H18+H20+H21</f>
        <v>2395</v>
      </c>
      <c r="L22" s="42">
        <f>I18+I21</f>
        <v>1722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648</v>
      </c>
      <c r="E23" s="17"/>
      <c r="F23" s="17"/>
      <c r="G23" s="17">
        <v>648</v>
      </c>
      <c r="H23" s="17">
        <v>559</v>
      </c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62</v>
      </c>
      <c r="H29" s="17">
        <v>0</v>
      </c>
      <c r="I29" s="17">
        <v>54</v>
      </c>
      <c r="J29" s="17">
        <v>17</v>
      </c>
      <c r="K29" s="37">
        <f>G31+G32</f>
        <v>62</v>
      </c>
      <c r="L29" s="37">
        <f>H31+H32</f>
        <v>0</v>
      </c>
      <c r="M29" s="37">
        <f>I31+I32</f>
        <v>54</v>
      </c>
      <c r="N29" s="37">
        <f>J31+J32</f>
        <v>17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62</v>
      </c>
      <c r="H31" s="17">
        <v>0</v>
      </c>
      <c r="I31" s="17">
        <v>54</v>
      </c>
      <c r="J31" s="17">
        <v>17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20</v>
      </c>
      <c r="H33" s="17">
        <v>0</v>
      </c>
      <c r="I33" s="17">
        <v>18</v>
      </c>
      <c r="J33" s="17">
        <v>0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254</v>
      </c>
      <c r="H34" s="17">
        <v>0</v>
      </c>
      <c r="I34" s="17">
        <v>217</v>
      </c>
      <c r="J34" s="17">
        <v>45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177</v>
      </c>
      <c r="H35" s="17">
        <v>0</v>
      </c>
      <c r="I35" s="17">
        <v>153</v>
      </c>
      <c r="J35" s="17">
        <v>31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231</v>
      </c>
      <c r="H36" s="17">
        <v>0</v>
      </c>
      <c r="I36" s="17">
        <v>224</v>
      </c>
      <c r="J36" s="17">
        <v>0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1</v>
      </c>
      <c r="H40" s="17">
        <v>1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1</v>
      </c>
      <c r="H41" s="17">
        <v>1</v>
      </c>
      <c r="I41" s="17">
        <v>1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0</v>
      </c>
      <c r="H42" s="17">
        <v>0</v>
      </c>
      <c r="I42" s="17">
        <v>0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1</v>
      </c>
      <c r="H45" s="17">
        <v>1</v>
      </c>
      <c r="I45" s="17">
        <v>1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/>
      <c r="H51" s="17">
        <v>0</v>
      </c>
      <c r="I51" s="17"/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3</v>
      </c>
      <c r="H58" s="17">
        <f t="shared" ref="H58:J58" si="3">SUM(H59:H64)</f>
        <v>1</v>
      </c>
      <c r="I58" s="17">
        <f t="shared" si="3"/>
        <v>2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1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/>
      <c r="I63" s="17">
        <v>1</v>
      </c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2</v>
      </c>
      <c r="H64" s="17">
        <v>1</v>
      </c>
      <c r="I64" s="17">
        <v>1</v>
      </c>
      <c r="J64" s="17"/>
      <c r="L64" s="37">
        <f>(G41+G43+G45)-G64</f>
        <v>0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79</v>
      </c>
      <c r="H65" s="17">
        <f t="shared" ref="H65:J65" si="5">SUM(H66:H70)</f>
        <v>77</v>
      </c>
      <c r="I65" s="17">
        <f t="shared" si="5"/>
        <v>2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67</v>
      </c>
      <c r="H66" s="17">
        <v>65</v>
      </c>
      <c r="I66" s="17">
        <v>2</v>
      </c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12</v>
      </c>
      <c r="H67" s="17">
        <v>12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8.7999999999999995E-2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80"/>
  <sheetViews>
    <sheetView topLeftCell="A58" workbookViewId="0">
      <selection activeCell="I70" sqref="I70"/>
    </sheetView>
  </sheetViews>
  <sheetFormatPr defaultRowHeight="12.75" x14ac:dyDescent="0.2"/>
  <cols>
    <col min="3" max="3" width="16.42578125" customWidth="1"/>
  </cols>
  <sheetData>
    <row r="1" spans="1:11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1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1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1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1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1" ht="15.75" customHeight="1" x14ac:dyDescent="0.2">
      <c r="A6" s="31">
        <v>1</v>
      </c>
      <c r="B6" s="106" t="s">
        <v>6</v>
      </c>
      <c r="C6" s="106"/>
      <c r="D6" s="18">
        <v>609</v>
      </c>
      <c r="E6" s="18">
        <v>0</v>
      </c>
      <c r="F6" s="18">
        <v>5</v>
      </c>
      <c r="G6" s="18">
        <v>614</v>
      </c>
      <c r="H6" s="17" t="s">
        <v>7</v>
      </c>
      <c r="I6" s="17" t="s">
        <v>7</v>
      </c>
      <c r="J6" s="36">
        <f>SUM(D6:F6)</f>
        <v>614</v>
      </c>
    </row>
    <row r="7" spans="1:11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1" ht="15.75" customHeight="1" x14ac:dyDescent="0.2">
      <c r="A8" s="11" t="s">
        <v>55</v>
      </c>
      <c r="B8" s="106" t="s">
        <v>56</v>
      </c>
      <c r="C8" s="106"/>
      <c r="D8" s="18">
        <v>59</v>
      </c>
      <c r="E8" s="18">
        <v>0</v>
      </c>
      <c r="F8" s="18">
        <v>0</v>
      </c>
      <c r="G8" s="18">
        <v>59</v>
      </c>
      <c r="H8" s="17" t="s">
        <v>7</v>
      </c>
      <c r="I8" s="17" t="s">
        <v>7</v>
      </c>
      <c r="J8" s="36">
        <f t="shared" si="0"/>
        <v>59</v>
      </c>
    </row>
    <row r="9" spans="1:11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2</v>
      </c>
      <c r="G9" s="18">
        <v>2</v>
      </c>
      <c r="H9" s="17" t="s">
        <v>7</v>
      </c>
      <c r="I9" s="17" t="s">
        <v>7</v>
      </c>
      <c r="J9" s="36">
        <f t="shared" si="0"/>
        <v>2</v>
      </c>
    </row>
    <row r="10" spans="1:11" ht="15.75" customHeight="1" x14ac:dyDescent="0.2">
      <c r="A10" s="11" t="s">
        <v>59</v>
      </c>
      <c r="B10" s="106" t="s">
        <v>9</v>
      </c>
      <c r="C10" s="106" t="s">
        <v>9</v>
      </c>
      <c r="D10" s="17">
        <v>23</v>
      </c>
      <c r="E10" s="17">
        <v>0</v>
      </c>
      <c r="F10" s="17">
        <v>0</v>
      </c>
      <c r="G10" s="18">
        <v>23</v>
      </c>
      <c r="H10" s="17" t="s">
        <v>7</v>
      </c>
      <c r="I10" s="17" t="s">
        <v>7</v>
      </c>
      <c r="J10" s="36">
        <f t="shared" si="0"/>
        <v>23</v>
      </c>
    </row>
    <row r="11" spans="1:11" ht="15.75" customHeight="1" x14ac:dyDescent="0.2">
      <c r="A11" s="11" t="s">
        <v>60</v>
      </c>
      <c r="B11" s="106" t="s">
        <v>10</v>
      </c>
      <c r="C11" s="106" t="s">
        <v>10</v>
      </c>
      <c r="D11" s="18">
        <v>35937</v>
      </c>
      <c r="E11" s="17">
        <v>0</v>
      </c>
      <c r="F11" s="17">
        <v>232</v>
      </c>
      <c r="G11" s="18">
        <f>D11+F11</f>
        <v>36169</v>
      </c>
      <c r="H11" s="17">
        <v>22451</v>
      </c>
      <c r="I11" s="17">
        <v>9397</v>
      </c>
      <c r="J11" s="36">
        <f t="shared" si="0"/>
        <v>36169</v>
      </c>
      <c r="K11" s="42">
        <f>D12+321</f>
        <v>21871</v>
      </c>
    </row>
    <row r="12" spans="1:11" ht="15.75" customHeight="1" x14ac:dyDescent="0.2">
      <c r="A12" s="11" t="s">
        <v>61</v>
      </c>
      <c r="B12" s="106" t="s">
        <v>111</v>
      </c>
      <c r="C12" s="106" t="s">
        <v>11</v>
      </c>
      <c r="D12" s="18">
        <v>21550</v>
      </c>
      <c r="E12" s="17">
        <v>0</v>
      </c>
      <c r="F12" s="17">
        <v>136</v>
      </c>
      <c r="G12" s="18">
        <v>21686</v>
      </c>
      <c r="H12" s="17">
        <v>14749</v>
      </c>
      <c r="I12" s="17">
        <v>4058</v>
      </c>
      <c r="J12" s="36">
        <f t="shared" si="0"/>
        <v>21686</v>
      </c>
    </row>
    <row r="13" spans="1:11" ht="15.75" customHeight="1" x14ac:dyDescent="0.2">
      <c r="A13" s="11" t="s">
        <v>62</v>
      </c>
      <c r="B13" s="106" t="s">
        <v>112</v>
      </c>
      <c r="C13" s="106" t="s">
        <v>12</v>
      </c>
      <c r="D13" s="18">
        <v>2695</v>
      </c>
      <c r="E13" s="17">
        <v>0</v>
      </c>
      <c r="F13" s="17">
        <v>0</v>
      </c>
      <c r="G13" s="18">
        <v>2695</v>
      </c>
      <c r="H13" s="17">
        <v>2037</v>
      </c>
      <c r="I13" s="17">
        <v>688</v>
      </c>
      <c r="J13" s="36">
        <f t="shared" si="0"/>
        <v>2695</v>
      </c>
      <c r="K13" s="42">
        <f>I11+I14</f>
        <v>11994</v>
      </c>
    </row>
    <row r="14" spans="1:11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2708</v>
      </c>
      <c r="G14" s="18">
        <v>2708</v>
      </c>
      <c r="H14" s="17">
        <v>1563</v>
      </c>
      <c r="I14" s="17">
        <v>2597</v>
      </c>
      <c r="J14" s="36">
        <f t="shared" si="0"/>
        <v>2708</v>
      </c>
    </row>
    <row r="15" spans="1:11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 t="s">
        <v>141</v>
      </c>
      <c r="F15" s="17">
        <v>2708</v>
      </c>
      <c r="G15" s="18">
        <v>2708</v>
      </c>
      <c r="H15" s="17">
        <v>1563</v>
      </c>
      <c r="I15" s="17">
        <v>2188</v>
      </c>
      <c r="J15" s="36">
        <f t="shared" si="0"/>
        <v>2708</v>
      </c>
    </row>
    <row r="16" spans="1:11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716</v>
      </c>
      <c r="G16" s="18">
        <v>716</v>
      </c>
      <c r="H16" s="17">
        <v>473</v>
      </c>
      <c r="I16" s="17">
        <v>716</v>
      </c>
      <c r="J16" s="36">
        <f t="shared" si="0"/>
        <v>716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35937</v>
      </c>
      <c r="E17" s="17">
        <v>0</v>
      </c>
      <c r="F17" s="17">
        <f>F15+F11</f>
        <v>2940</v>
      </c>
      <c r="G17" s="18">
        <f>D17+F17</f>
        <v>38877</v>
      </c>
      <c r="H17" s="17">
        <v>24014</v>
      </c>
      <c r="I17" s="17">
        <f>I11+I14</f>
        <v>11994</v>
      </c>
      <c r="J17" s="36">
        <f t="shared" si="0"/>
        <v>38877</v>
      </c>
      <c r="K17" s="36">
        <f>H11+H14</f>
        <v>24014</v>
      </c>
      <c r="L17" s="36">
        <f>I11+I14</f>
        <v>11994</v>
      </c>
      <c r="N17" s="46">
        <f>D17+F17</f>
        <v>38877</v>
      </c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21550</v>
      </c>
      <c r="E18" s="17">
        <v>0</v>
      </c>
      <c r="F18" s="17">
        <f>F15+F12</f>
        <v>2844</v>
      </c>
      <c r="G18" s="18">
        <f>G12+G15</f>
        <v>24394</v>
      </c>
      <c r="H18" s="17">
        <v>16312</v>
      </c>
      <c r="I18" s="17">
        <v>6246</v>
      </c>
      <c r="J18" s="43">
        <f t="shared" si="0"/>
        <v>24394</v>
      </c>
      <c r="K18" s="43">
        <f>H12+H15</f>
        <v>16312</v>
      </c>
      <c r="L18" s="43">
        <f>I12+I15</f>
        <v>6246</v>
      </c>
      <c r="N18" s="42">
        <f>G11+G14</f>
        <v>38877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71">
        <f>D18*100/D17</f>
        <v>59.966051701588889</v>
      </c>
      <c r="E19" s="71" t="e">
        <f t="shared" ref="E19:I19" si="1">E18*100/E17</f>
        <v>#DIV/0!</v>
      </c>
      <c r="F19" s="71">
        <f t="shared" si="1"/>
        <v>96.734693877551024</v>
      </c>
      <c r="G19" s="71">
        <f t="shared" si="1"/>
        <v>62.746611106824083</v>
      </c>
      <c r="H19" s="71">
        <f t="shared" si="1"/>
        <v>67.927042558507537</v>
      </c>
      <c r="I19" s="71">
        <f t="shared" si="1"/>
        <v>52.076038019009502</v>
      </c>
      <c r="J19" s="44">
        <f>G12+G15</f>
        <v>24394</v>
      </c>
      <c r="K19" s="45">
        <f>H12+H15</f>
        <v>16312</v>
      </c>
      <c r="L19" s="45">
        <f>I12+I15</f>
        <v>6246</v>
      </c>
      <c r="N19" s="42">
        <f>D18+F18</f>
        <v>24394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3105</v>
      </c>
      <c r="E20" s="17">
        <v>0</v>
      </c>
      <c r="F20" s="17">
        <v>0</v>
      </c>
      <c r="G20" s="17">
        <v>3105</v>
      </c>
      <c r="H20" s="17">
        <v>2765</v>
      </c>
      <c r="I20" s="18">
        <v>0</v>
      </c>
      <c r="J20" s="33"/>
      <c r="N20" s="42">
        <f>G12+G15</f>
        <v>24394</v>
      </c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>
        <v>0</v>
      </c>
      <c r="F21" s="17">
        <v>0</v>
      </c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24655</v>
      </c>
      <c r="E22" s="19">
        <f t="shared" ref="E22:G22" si="2">E18+E20+E21</f>
        <v>0</v>
      </c>
      <c r="F22" s="19">
        <f t="shared" si="2"/>
        <v>2844</v>
      </c>
      <c r="G22" s="19">
        <f t="shared" si="2"/>
        <v>27499</v>
      </c>
      <c r="H22" s="19">
        <f>H18+H20+H21</f>
        <v>19077</v>
      </c>
      <c r="I22" s="19">
        <f>I18+I21</f>
        <v>6246</v>
      </c>
      <c r="J22" s="75">
        <f>G18+G20+G21</f>
        <v>27499</v>
      </c>
      <c r="K22" s="76">
        <f>H18+H20+H21</f>
        <v>19077</v>
      </c>
      <c r="L22" s="76">
        <f>I18+I21</f>
        <v>6246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653</v>
      </c>
      <c r="E23" s="17">
        <v>0</v>
      </c>
      <c r="F23" s="17">
        <v>2</v>
      </c>
      <c r="G23" s="17">
        <v>655</v>
      </c>
      <c r="H23" s="17">
        <v>500</v>
      </c>
      <c r="I23" s="17">
        <v>102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f>G31+G32</f>
        <v>614</v>
      </c>
      <c r="H29" s="17">
        <v>0</v>
      </c>
      <c r="I29" s="17">
        <f t="shared" ref="I29:J29" si="3">I31+I32</f>
        <v>468</v>
      </c>
      <c r="J29" s="17">
        <f t="shared" si="3"/>
        <v>57</v>
      </c>
      <c r="K29" s="37">
        <f>G31+G32</f>
        <v>614</v>
      </c>
      <c r="L29" s="37">
        <f>H31+H32</f>
        <v>0</v>
      </c>
      <c r="M29" s="37">
        <f>I31+I32</f>
        <v>468</v>
      </c>
      <c r="N29" s="37">
        <f>J31+J32</f>
        <v>57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612</v>
      </c>
      <c r="H31" s="17">
        <v>0</v>
      </c>
      <c r="I31" s="17">
        <v>467</v>
      </c>
      <c r="J31" s="17">
        <v>57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2</v>
      </c>
      <c r="H32" s="17">
        <v>0</v>
      </c>
      <c r="I32" s="17">
        <v>1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283</v>
      </c>
      <c r="H33" s="17">
        <v>0</v>
      </c>
      <c r="I33" s="17">
        <v>202</v>
      </c>
      <c r="J33" s="17">
        <v>34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1806</v>
      </c>
      <c r="H34" s="17">
        <v>0</v>
      </c>
      <c r="I34" s="17">
        <v>1229</v>
      </c>
      <c r="J34" s="17">
        <v>275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1705</v>
      </c>
      <c r="H35" s="17">
        <v>0</v>
      </c>
      <c r="I35" s="17">
        <v>1189</v>
      </c>
      <c r="J35" s="17">
        <v>547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1837</v>
      </c>
      <c r="H36" s="17">
        <v>0</v>
      </c>
      <c r="I36" s="17">
        <v>1028</v>
      </c>
      <c r="J36" s="17">
        <v>373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181</v>
      </c>
      <c r="H39" s="17">
        <v>0</v>
      </c>
      <c r="I39" s="17">
        <v>107</v>
      </c>
      <c r="J39" s="17">
        <v>61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0</v>
      </c>
      <c r="H42" s="17">
        <v>0</v>
      </c>
      <c r="I42" s="17">
        <v>0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0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8</v>
      </c>
      <c r="H45" s="17">
        <v>8</v>
      </c>
      <c r="I45" s="17">
        <v>5</v>
      </c>
      <c r="J45" s="17">
        <v>1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/>
      <c r="H51" s="17">
        <v>0</v>
      </c>
      <c r="I51" s="17"/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4</v>
      </c>
      <c r="H58" s="17">
        <f t="shared" ref="H58:J58" si="4">SUM(H59:H64)</f>
        <v>0</v>
      </c>
      <c r="I58" s="17">
        <f t="shared" si="4"/>
        <v>4</v>
      </c>
      <c r="J58" s="17">
        <f t="shared" si="4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>
        <v>0</v>
      </c>
      <c r="I59" s="17">
        <v>0</v>
      </c>
      <c r="J59" s="17">
        <v>0</v>
      </c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2" si="5">SUM(H60:J60)</f>
        <v>0</v>
      </c>
      <c r="H60" s="17">
        <v>0</v>
      </c>
      <c r="I60" s="17">
        <v>0</v>
      </c>
      <c r="J60" s="17">
        <v>0</v>
      </c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5"/>
        <v>0</v>
      </c>
      <c r="H61" s="17">
        <v>0</v>
      </c>
      <c r="I61" s="17">
        <v>0</v>
      </c>
      <c r="J61" s="17">
        <v>0</v>
      </c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5"/>
        <v>0</v>
      </c>
      <c r="H62" s="17">
        <v>0</v>
      </c>
      <c r="I62" s="17">
        <v>0</v>
      </c>
      <c r="J62" s="17">
        <v>0</v>
      </c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v>1</v>
      </c>
      <c r="H63" s="17">
        <v>0</v>
      </c>
      <c r="I63" s="17">
        <v>1</v>
      </c>
      <c r="J63" s="17">
        <v>0</v>
      </c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v>3</v>
      </c>
      <c r="H64" s="17"/>
      <c r="I64" s="17">
        <v>3</v>
      </c>
      <c r="J64" s="17">
        <v>0</v>
      </c>
      <c r="L64" s="37">
        <f>(G41+G43+G45)-G64</f>
        <v>5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421</v>
      </c>
      <c r="H65" s="17">
        <f t="shared" ref="H65:J65" si="6">SUM(H66:H70)</f>
        <v>263</v>
      </c>
      <c r="I65" s="17">
        <f t="shared" si="6"/>
        <v>125</v>
      </c>
      <c r="J65" s="17">
        <f t="shared" si="6"/>
        <v>33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69" si="7">SUM(H66:J66)</f>
        <v>299</v>
      </c>
      <c r="H66" s="17">
        <v>231</v>
      </c>
      <c r="I66" s="17">
        <v>65</v>
      </c>
      <c r="J66" s="17">
        <v>3</v>
      </c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7"/>
        <v>48</v>
      </c>
      <c r="H67" s="17">
        <v>21</v>
      </c>
      <c r="I67" s="17">
        <v>25</v>
      </c>
      <c r="J67" s="17">
        <v>2</v>
      </c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7"/>
        <v>0</v>
      </c>
      <c r="H68" s="17">
        <v>0</v>
      </c>
      <c r="I68" s="17">
        <v>0</v>
      </c>
      <c r="J68" s="17">
        <v>0</v>
      </c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7"/>
        <v>74</v>
      </c>
      <c r="H69" s="17">
        <v>11</v>
      </c>
      <c r="I69" s="17">
        <v>35</v>
      </c>
      <c r="J69" s="17">
        <v>28</v>
      </c>
      <c r="L69" s="37">
        <f>G39-G69</f>
        <v>107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/>
      <c r="H70" s="17"/>
      <c r="I70" s="17"/>
      <c r="J70" s="17">
        <v>0</v>
      </c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/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5.8000000000000003E-2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80"/>
  <sheetViews>
    <sheetView topLeftCell="A52" workbookViewId="0">
      <selection activeCell="I70" sqref="I70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268</v>
      </c>
      <c r="E6" s="18">
        <v>0</v>
      </c>
      <c r="F6" s="18">
        <v>0</v>
      </c>
      <c r="G6" s="18">
        <v>268</v>
      </c>
      <c r="H6" s="17" t="s">
        <v>7</v>
      </c>
      <c r="I6" s="17" t="s">
        <v>7</v>
      </c>
      <c r="J6" s="36">
        <f>SUM(D6:F6)</f>
        <v>268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12</v>
      </c>
      <c r="E8" s="18">
        <v>0</v>
      </c>
      <c r="F8" s="18">
        <v>0</v>
      </c>
      <c r="G8" s="18">
        <v>12</v>
      </c>
      <c r="H8" s="17" t="s">
        <v>7</v>
      </c>
      <c r="I8" s="17" t="s">
        <v>7</v>
      </c>
      <c r="J8" s="36">
        <f t="shared" si="0"/>
        <v>12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3</v>
      </c>
      <c r="E10" s="17">
        <v>0</v>
      </c>
      <c r="F10" s="17">
        <v>0</v>
      </c>
      <c r="G10" s="18">
        <v>3</v>
      </c>
      <c r="H10" s="17" t="s">
        <v>7</v>
      </c>
      <c r="I10" s="17" t="s">
        <v>7</v>
      </c>
      <c r="J10" s="36">
        <f t="shared" si="0"/>
        <v>3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17688</v>
      </c>
      <c r="E11" s="17">
        <v>0</v>
      </c>
      <c r="F11" s="17">
        <v>0</v>
      </c>
      <c r="G11" s="18">
        <v>17688</v>
      </c>
      <c r="H11" s="17">
        <v>11389</v>
      </c>
      <c r="I11" s="17">
        <v>4679</v>
      </c>
      <c r="J11" s="36">
        <f t="shared" si="0"/>
        <v>17688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15250</v>
      </c>
      <c r="E12" s="17">
        <v>0</v>
      </c>
      <c r="F12" s="17">
        <v>0</v>
      </c>
      <c r="G12" s="18">
        <v>15250</v>
      </c>
      <c r="H12" s="17">
        <v>10720</v>
      </c>
      <c r="I12" s="17">
        <v>3954</v>
      </c>
      <c r="J12" s="36">
        <f t="shared" si="0"/>
        <v>15250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651</v>
      </c>
      <c r="E13" s="17">
        <v>0</v>
      </c>
      <c r="F13" s="17">
        <v>0</v>
      </c>
      <c r="G13" s="18">
        <v>651</v>
      </c>
      <c r="H13" s="17">
        <v>597</v>
      </c>
      <c r="I13" s="17">
        <v>423</v>
      </c>
      <c r="J13" s="36">
        <f t="shared" si="0"/>
        <v>651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17688</v>
      </c>
      <c r="E17" s="17">
        <v>0</v>
      </c>
      <c r="F17" s="17">
        <v>0</v>
      </c>
      <c r="G17" s="18">
        <v>17688</v>
      </c>
      <c r="H17" s="17">
        <v>11389</v>
      </c>
      <c r="I17" s="17">
        <v>4679</v>
      </c>
      <c r="J17" s="36">
        <f t="shared" si="0"/>
        <v>17688</v>
      </c>
      <c r="K17" s="36">
        <f>H11+H14</f>
        <v>11389</v>
      </c>
      <c r="L17" s="36">
        <f>I11+I14</f>
        <v>4679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15250</v>
      </c>
      <c r="E18" s="17">
        <v>0</v>
      </c>
      <c r="F18" s="17">
        <v>0</v>
      </c>
      <c r="G18" s="18">
        <v>15250</v>
      </c>
      <c r="H18" s="17">
        <v>10720</v>
      </c>
      <c r="I18" s="17">
        <v>3954</v>
      </c>
      <c r="J18" s="43">
        <f t="shared" si="0"/>
        <v>15250</v>
      </c>
      <c r="K18" s="43">
        <f>H12+H15</f>
        <v>10720</v>
      </c>
      <c r="L18" s="43">
        <f>I12+I15</f>
        <v>3954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86.216644052464943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86.216644052464943</v>
      </c>
      <c r="H19" s="35">
        <f t="shared" si="1"/>
        <v>94.125910966722273</v>
      </c>
      <c r="I19" s="35">
        <f t="shared" si="1"/>
        <v>84.505236161572981</v>
      </c>
      <c r="J19" s="44">
        <f>G12+G15</f>
        <v>15250</v>
      </c>
      <c r="K19" s="45">
        <f>H12+H15</f>
        <v>10720</v>
      </c>
      <c r="L19" s="45">
        <f>I12+I15</f>
        <v>3954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15250</v>
      </c>
      <c r="E22" s="19">
        <f t="shared" ref="E22:G22" si="2">E18+E20+E21</f>
        <v>0</v>
      </c>
      <c r="F22" s="19">
        <f t="shared" si="2"/>
        <v>0</v>
      </c>
      <c r="G22" s="19">
        <f t="shared" si="2"/>
        <v>15250</v>
      </c>
      <c r="H22" s="19">
        <f>H18+H20+H21</f>
        <v>10720</v>
      </c>
      <c r="I22" s="19">
        <f>I18+I21</f>
        <v>3954</v>
      </c>
      <c r="J22" s="13">
        <f>G18+G20+G21</f>
        <v>15250</v>
      </c>
      <c r="K22" s="42">
        <f>H18+H20+H21</f>
        <v>10720</v>
      </c>
      <c r="L22" s="42">
        <f>I18+I21</f>
        <v>3954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219</v>
      </c>
      <c r="E23" s="17"/>
      <c r="F23" s="17"/>
      <c r="G23" s="17">
        <v>219</v>
      </c>
      <c r="H23" s="17">
        <v>201</v>
      </c>
      <c r="I23" s="17">
        <v>10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39">
        <v>268</v>
      </c>
      <c r="H29" s="39">
        <f>'[3]Свод разд 3'!D72</f>
        <v>0</v>
      </c>
      <c r="I29" s="39">
        <v>241</v>
      </c>
      <c r="J29" s="39">
        <v>36</v>
      </c>
      <c r="K29" s="37">
        <f>G31+G32</f>
        <v>268</v>
      </c>
      <c r="L29" s="37">
        <f>H31+H32</f>
        <v>0</v>
      </c>
      <c r="M29" s="37">
        <f>I31+I32</f>
        <v>241</v>
      </c>
      <c r="N29" s="37">
        <f>J31+J32</f>
        <v>36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39" t="s">
        <v>7</v>
      </c>
      <c r="H30" s="39" t="s">
        <v>7</v>
      </c>
      <c r="I30" s="39" t="s">
        <v>7</v>
      </c>
      <c r="J30" s="39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39">
        <v>268</v>
      </c>
      <c r="H31" s="39">
        <f>'[3]Свод разд 3'!H72</f>
        <v>0</v>
      </c>
      <c r="I31" s="39">
        <v>241</v>
      </c>
      <c r="J31" s="39">
        <v>36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39">
        <f>'[3]Свод разд 3'!K72</f>
        <v>0</v>
      </c>
      <c r="H32" s="39">
        <f>'[3]Свод разд 3'!L72</f>
        <v>0</v>
      </c>
      <c r="I32" s="39">
        <f>'[3]Свод разд 3'!M72</f>
        <v>0</v>
      </c>
      <c r="J32" s="39">
        <f>'[3]Свод разд 3'!N72</f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39">
        <v>102</v>
      </c>
      <c r="H33" s="39">
        <f>'[3]Свод разд 3'!P72</f>
        <v>0</v>
      </c>
      <c r="I33" s="39">
        <v>95</v>
      </c>
      <c r="J33" s="39">
        <v>14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39">
        <v>835</v>
      </c>
      <c r="H34" s="39">
        <f>'[3]Свод разд 3'!T72</f>
        <v>0</v>
      </c>
      <c r="I34" s="39">
        <v>648</v>
      </c>
      <c r="J34" s="39">
        <v>235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39">
        <v>1817</v>
      </c>
      <c r="H35" s="39">
        <f>'[3]Свод разд 3'!X72</f>
        <v>0</v>
      </c>
      <c r="I35" s="39">
        <v>851</v>
      </c>
      <c r="J35" s="39">
        <v>705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39">
        <v>517</v>
      </c>
      <c r="H36" s="39">
        <f>'[3]Свод разд 3'!AB72</f>
        <v>0</v>
      </c>
      <c r="I36" s="39">
        <v>327</v>
      </c>
      <c r="J36" s="39">
        <v>70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39">
        <f>'[3]Свод разд 3'!AE72</f>
        <v>0</v>
      </c>
      <c r="H37" s="39">
        <f>'[3]Свод разд 3'!AF72</f>
        <v>0</v>
      </c>
      <c r="I37" s="39">
        <f>'[3]Свод разд 3'!AG72</f>
        <v>0</v>
      </c>
      <c r="J37" s="39">
        <f>'[3]Свод разд 3'!AH72</f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39">
        <f>'[3]Свод разд 3'!AI72</f>
        <v>0</v>
      </c>
      <c r="H38" s="39">
        <f>'[3]Свод разд 3'!AJ72</f>
        <v>0</v>
      </c>
      <c r="I38" s="39">
        <f>'[3]Свод разд 3'!AK72</f>
        <v>0</v>
      </c>
      <c r="J38" s="39">
        <f>'[3]Свод разд 3'!AL72</f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39">
        <v>249</v>
      </c>
      <c r="H39" s="39">
        <f>'[3]Свод разд 3'!AN72</f>
        <v>0</v>
      </c>
      <c r="I39" s="39">
        <v>191</v>
      </c>
      <c r="J39" s="39">
        <v>72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39">
        <f>'[3]Свод разд 3'!AQ72</f>
        <v>0</v>
      </c>
      <c r="H40" s="39">
        <f>'[3]Свод разд 3'!AR72</f>
        <v>0</v>
      </c>
      <c r="I40" s="39">
        <f>'[3]Свод разд 3'!AS72</f>
        <v>0</v>
      </c>
      <c r="J40" s="39">
        <f>'[3]Свод разд 3'!AT72</f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39">
        <f>'[3]Свод разд 3'!AU72</f>
        <v>0</v>
      </c>
      <c r="H41" s="39">
        <f>'[3]Свод разд 3'!AV72</f>
        <v>0</v>
      </c>
      <c r="I41" s="39">
        <f>'[3]Свод разд 3'!AW72</f>
        <v>0</v>
      </c>
      <c r="J41" s="39">
        <f>'[3]Свод разд 3'!AX72</f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39">
        <v>20</v>
      </c>
      <c r="H42" s="39">
        <f>'[3]Свод разд 3'!AZ72</f>
        <v>0</v>
      </c>
      <c r="I42" s="39">
        <v>16</v>
      </c>
      <c r="J42" s="39"/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39">
        <f>'[3]Свод разд 3'!BC72</f>
        <v>0</v>
      </c>
      <c r="H43" s="39">
        <f>'[3]Свод разд 3'!BD72</f>
        <v>0</v>
      </c>
      <c r="I43" s="39">
        <f>'[3]Свод разд 3'!BE72</f>
        <v>0</v>
      </c>
      <c r="J43" s="39">
        <f>'[3]Свод разд 3'!BF72</f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39">
        <v>1</v>
      </c>
      <c r="H44" s="39">
        <v>1</v>
      </c>
      <c r="I44" s="39">
        <v>1</v>
      </c>
      <c r="J44" s="39">
        <f>'[3]Свод разд 3'!BJ72</f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39">
        <v>6</v>
      </c>
      <c r="H45" s="39">
        <v>6</v>
      </c>
      <c r="I45" s="39">
        <v>4</v>
      </c>
      <c r="J45" s="39">
        <v>1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39">
        <f>'[3]Свод разд 3'!BO72</f>
        <v>0</v>
      </c>
      <c r="H46" s="39">
        <f>'[3]Свод разд 3'!BP72</f>
        <v>0</v>
      </c>
      <c r="I46" s="39">
        <f>'[3]Свод разд 3'!BQ72</f>
        <v>0</v>
      </c>
      <c r="J46" s="39">
        <f>'[3]Свод разд 3'!BR72</f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39">
        <f>'[3]Свод разд 3'!BS72</f>
        <v>0</v>
      </c>
      <c r="H47" s="39">
        <f>'[3]Свод разд 3'!BT72</f>
        <v>0</v>
      </c>
      <c r="I47" s="39">
        <f>'[3]Свод разд 3'!BU72</f>
        <v>0</v>
      </c>
      <c r="J47" s="39">
        <f>'[3]Свод разд 3'!BV72</f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39">
        <f>'[3]Свод разд 3'!BW72</f>
        <v>0</v>
      </c>
      <c r="H48" s="39">
        <f>'[3]Свод разд 3'!BX72</f>
        <v>0</v>
      </c>
      <c r="I48" s="39">
        <f>'[3]Свод разд 3'!BY72</f>
        <v>0</v>
      </c>
      <c r="J48" s="39">
        <f>'[3]Свод разд 3'!BZ72</f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39">
        <f>'[3]Свод разд 3'!CA72</f>
        <v>0</v>
      </c>
      <c r="H49" s="39">
        <f>'[3]Свод разд 3'!CB72</f>
        <v>0</v>
      </c>
      <c r="I49" s="39">
        <f>'[3]Свод разд 3'!CC72</f>
        <v>0</v>
      </c>
      <c r="J49" s="39">
        <f>'[3]Свод разд 3'!CD72</f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39">
        <f>'[3]Свод разд 3'!CE72</f>
        <v>0</v>
      </c>
      <c r="H50" s="39">
        <f>'[3]Свод разд 3'!CF72</f>
        <v>0</v>
      </c>
      <c r="I50" s="39">
        <f>'[3]Свод разд 3'!CG72</f>
        <v>0</v>
      </c>
      <c r="J50" s="39">
        <f>'[3]Свод разд 3'!CH72</f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39"/>
      <c r="H51" s="39">
        <f>'[3]Свод разд 3'!CJ72</f>
        <v>0</v>
      </c>
      <c r="I51" s="39">
        <v>0</v>
      </c>
      <c r="J51" s="39">
        <f>'[3]Свод разд 3'!CL72</f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7</v>
      </c>
      <c r="H58" s="17">
        <f t="shared" ref="H58:J58" si="3">SUM(H59:H64)</f>
        <v>4</v>
      </c>
      <c r="I58" s="17">
        <f t="shared" si="3"/>
        <v>3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20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/>
      <c r="I63" s="17">
        <v>1</v>
      </c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6</v>
      </c>
      <c r="H64" s="17">
        <v>4</v>
      </c>
      <c r="I64" s="17">
        <v>2</v>
      </c>
      <c r="J64" s="17"/>
      <c r="L64" s="37">
        <f>(G41+G43+G45)-G64</f>
        <v>0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192</v>
      </c>
      <c r="H65" s="17">
        <f t="shared" ref="H65:J65" si="5">SUM(H66:H70)</f>
        <v>183</v>
      </c>
      <c r="I65" s="17">
        <f t="shared" si="5"/>
        <v>9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69" si="6">SUM(H66:J66)</f>
        <v>158</v>
      </c>
      <c r="H66" s="17">
        <v>149</v>
      </c>
      <c r="I66" s="17">
        <v>9</v>
      </c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16</v>
      </c>
      <c r="H67" s="17">
        <v>16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18</v>
      </c>
      <c r="H69" s="17">
        <v>18</v>
      </c>
      <c r="I69" s="17"/>
      <c r="J69" s="17"/>
      <c r="L69" s="37">
        <f>G39-G69</f>
        <v>231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/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0.04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0"/>
  <sheetViews>
    <sheetView topLeftCell="A52" workbookViewId="0">
      <selection activeCell="G70" sqref="G70:H70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203</v>
      </c>
      <c r="E6" s="18">
        <v>0</v>
      </c>
      <c r="F6" s="18">
        <v>0</v>
      </c>
      <c r="G6" s="18">
        <v>203</v>
      </c>
      <c r="H6" s="17" t="s">
        <v>7</v>
      </c>
      <c r="I6" s="17" t="s">
        <v>7</v>
      </c>
      <c r="J6" s="36">
        <f>SUM(D6:F6)</f>
        <v>203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46</v>
      </c>
      <c r="E8" s="18"/>
      <c r="F8" s="18">
        <v>0</v>
      </c>
      <c r="G8" s="18">
        <v>46</v>
      </c>
      <c r="H8" s="17" t="s">
        <v>7</v>
      </c>
      <c r="I8" s="17" t="s">
        <v>7</v>
      </c>
      <c r="J8" s="36">
        <f t="shared" si="0"/>
        <v>46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1</v>
      </c>
      <c r="E10" s="17">
        <v>0</v>
      </c>
      <c r="F10" s="17">
        <v>0</v>
      </c>
      <c r="G10" s="18">
        <v>1</v>
      </c>
      <c r="H10" s="17" t="s">
        <v>7</v>
      </c>
      <c r="I10" s="17" t="s">
        <v>7</v>
      </c>
      <c r="J10" s="36">
        <f t="shared" si="0"/>
        <v>1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11517</v>
      </c>
      <c r="E11" s="17">
        <v>0</v>
      </c>
      <c r="F11" s="17">
        <v>0</v>
      </c>
      <c r="G11" s="18">
        <v>11517</v>
      </c>
      <c r="H11" s="17">
        <v>7082</v>
      </c>
      <c r="I11" s="17">
        <v>2242</v>
      </c>
      <c r="J11" s="36">
        <f t="shared" si="0"/>
        <v>11517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6005</v>
      </c>
      <c r="E12" s="17">
        <v>0</v>
      </c>
      <c r="F12" s="17">
        <v>0</v>
      </c>
      <c r="G12" s="18">
        <v>6005</v>
      </c>
      <c r="H12" s="17">
        <v>3747</v>
      </c>
      <c r="I12" s="17">
        <v>1024</v>
      </c>
      <c r="J12" s="36">
        <f t="shared" si="0"/>
        <v>6005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315</v>
      </c>
      <c r="E13" s="17">
        <v>0</v>
      </c>
      <c r="F13" s="17">
        <v>0</v>
      </c>
      <c r="G13" s="18">
        <v>315</v>
      </c>
      <c r="H13" s="17">
        <v>287</v>
      </c>
      <c r="I13" s="17">
        <v>49</v>
      </c>
      <c r="J13" s="36">
        <f t="shared" si="0"/>
        <v>315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11517</v>
      </c>
      <c r="E17" s="17">
        <v>0</v>
      </c>
      <c r="F17" s="17">
        <v>0</v>
      </c>
      <c r="G17" s="18">
        <v>11517</v>
      </c>
      <c r="H17" s="17">
        <v>7082</v>
      </c>
      <c r="I17" s="17">
        <v>2242</v>
      </c>
      <c r="J17" s="36">
        <f t="shared" si="0"/>
        <v>11517</v>
      </c>
      <c r="K17" s="36">
        <f>H11+H14</f>
        <v>7082</v>
      </c>
      <c r="L17" s="36">
        <f>I11+I14</f>
        <v>2242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6005</v>
      </c>
      <c r="E18" s="17">
        <v>0</v>
      </c>
      <c r="F18" s="17">
        <v>0</v>
      </c>
      <c r="G18" s="18">
        <v>6005</v>
      </c>
      <c r="H18" s="17">
        <v>3747</v>
      </c>
      <c r="I18" s="17">
        <v>1024</v>
      </c>
      <c r="J18" s="43">
        <f t="shared" si="0"/>
        <v>6005</v>
      </c>
      <c r="K18" s="43">
        <f>H12+H15</f>
        <v>3747</v>
      </c>
      <c r="L18" s="43">
        <f>I12+I15</f>
        <v>1024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71">
        <f>D18*100/D17</f>
        <v>52.140314317964744</v>
      </c>
      <c r="E19" s="71" t="e">
        <f t="shared" ref="E19:I19" si="1">E18*100/E17</f>
        <v>#DIV/0!</v>
      </c>
      <c r="F19" s="71" t="e">
        <f t="shared" si="1"/>
        <v>#DIV/0!</v>
      </c>
      <c r="G19" s="71">
        <f t="shared" si="1"/>
        <v>52.140314317964744</v>
      </c>
      <c r="H19" s="71">
        <f t="shared" si="1"/>
        <v>52.908782829709125</v>
      </c>
      <c r="I19" s="71">
        <f t="shared" si="1"/>
        <v>45.673505798394288</v>
      </c>
      <c r="J19" s="44">
        <f>G12+G15</f>
        <v>6005</v>
      </c>
      <c r="K19" s="45">
        <f>H12+H15</f>
        <v>3747</v>
      </c>
      <c r="L19" s="45">
        <f>I12+I15</f>
        <v>1024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1</v>
      </c>
      <c r="E20" s="17"/>
      <c r="F20" s="17"/>
      <c r="G20" s="17">
        <v>1</v>
      </c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6006</v>
      </c>
      <c r="E22" s="19">
        <f t="shared" ref="E22:G22" si="2">E18+E20+E21</f>
        <v>0</v>
      </c>
      <c r="F22" s="19">
        <f t="shared" si="2"/>
        <v>0</v>
      </c>
      <c r="G22" s="19">
        <f t="shared" si="2"/>
        <v>6006</v>
      </c>
      <c r="H22" s="19">
        <f>H18+H20+H21</f>
        <v>3747</v>
      </c>
      <c r="I22" s="19">
        <f>I18+I21</f>
        <v>1024</v>
      </c>
      <c r="J22" s="13">
        <f>G18+G20+G21</f>
        <v>6006</v>
      </c>
      <c r="K22" s="42">
        <f>H18+H20+H21</f>
        <v>3747</v>
      </c>
      <c r="L22" s="42">
        <f>I18+I21</f>
        <v>1024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/>
      <c r="E23" s="17"/>
      <c r="F23" s="17"/>
      <c r="G23" s="17"/>
      <c r="H23" s="17"/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39">
        <v>203</v>
      </c>
      <c r="H29" s="39"/>
      <c r="I29" s="39">
        <v>173</v>
      </c>
      <c r="J29" s="39">
        <v>19</v>
      </c>
      <c r="K29" s="37">
        <f>G31+G32</f>
        <v>203</v>
      </c>
      <c r="L29" s="37">
        <f>H31+H32</f>
        <v>0</v>
      </c>
      <c r="M29" s="37">
        <f>I31+I32</f>
        <v>173</v>
      </c>
      <c r="N29" s="37">
        <f>J31+J32</f>
        <v>19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39" t="s">
        <v>7</v>
      </c>
      <c r="H30" s="39" t="s">
        <v>7</v>
      </c>
      <c r="I30" s="39" t="s">
        <v>7</v>
      </c>
      <c r="J30" s="39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39">
        <v>203</v>
      </c>
      <c r="H31" s="39">
        <f>'[4]Свод разд 3'!H72</f>
        <v>0</v>
      </c>
      <c r="I31" s="39">
        <v>173</v>
      </c>
      <c r="J31" s="39">
        <v>19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39">
        <f>'[4]Свод разд 3'!K72</f>
        <v>0</v>
      </c>
      <c r="H32" s="39">
        <f>'[4]Свод разд 3'!L72</f>
        <v>0</v>
      </c>
      <c r="I32" s="39">
        <f>'[4]Свод разд 3'!M72</f>
        <v>0</v>
      </c>
      <c r="J32" s="39">
        <f>'[4]Свод разд 3'!N72</f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39">
        <v>103</v>
      </c>
      <c r="H33" s="39">
        <f>'[4]Свод разд 3'!P72</f>
        <v>0</v>
      </c>
      <c r="I33" s="39">
        <v>91</v>
      </c>
      <c r="J33" s="39">
        <v>11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39">
        <v>589</v>
      </c>
      <c r="H34" s="39"/>
      <c r="I34" s="39">
        <v>499</v>
      </c>
      <c r="J34" s="39">
        <v>54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39">
        <v>311</v>
      </c>
      <c r="H35" s="39">
        <f>'[4]Свод разд 3'!X72</f>
        <v>0</v>
      </c>
      <c r="I35" s="39">
        <v>279</v>
      </c>
      <c r="J35" s="39">
        <v>59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39">
        <v>331</v>
      </c>
      <c r="H36" s="39">
        <f>'[4]Свод разд 3'!AB72</f>
        <v>0</v>
      </c>
      <c r="I36" s="39">
        <v>298</v>
      </c>
      <c r="J36" s="39">
        <v>25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39">
        <f>'[4]Свод разд 3'!AE72</f>
        <v>0</v>
      </c>
      <c r="H37" s="39">
        <f>'[4]Свод разд 3'!AF72</f>
        <v>0</v>
      </c>
      <c r="I37" s="39">
        <f>'[4]Свод разд 3'!AG72</f>
        <v>0</v>
      </c>
      <c r="J37" s="39">
        <f>'[4]Свод разд 3'!AH72</f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39">
        <f>'[4]Свод разд 3'!AI72</f>
        <v>0</v>
      </c>
      <c r="H38" s="39">
        <f>'[4]Свод разд 3'!AJ72</f>
        <v>0</v>
      </c>
      <c r="I38" s="39">
        <f>'[4]Свод разд 3'!AK72</f>
        <v>0</v>
      </c>
      <c r="J38" s="39">
        <f>'[4]Свод разд 3'!AL72</f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39"/>
      <c r="H39" s="39">
        <f>'[4]Свод разд 3'!AN72</f>
        <v>0</v>
      </c>
      <c r="I39" s="39"/>
      <c r="J39" s="39"/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39">
        <v>1</v>
      </c>
      <c r="H40" s="39"/>
      <c r="I40" s="39">
        <v>1</v>
      </c>
      <c r="J40" s="39">
        <f>'[4]Свод разд 3'!AT72</f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39"/>
      <c r="H41" s="39"/>
      <c r="I41" s="39"/>
      <c r="J41" s="39"/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39">
        <v>20</v>
      </c>
      <c r="H42" s="39">
        <f>'[4]Свод разд 3'!AZ72</f>
        <v>0</v>
      </c>
      <c r="I42" s="39">
        <v>16</v>
      </c>
      <c r="J42" s="39">
        <v>1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39">
        <f>'[4]Свод разд 3'!BC72</f>
        <v>0</v>
      </c>
      <c r="H43" s="39">
        <f>'[4]Свод разд 3'!BD72</f>
        <v>0</v>
      </c>
      <c r="I43" s="39">
        <f>'[4]Свод разд 3'!BE72</f>
        <v>0</v>
      </c>
      <c r="J43" s="39">
        <f>'[4]Свод разд 3'!BF72</f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39">
        <v>1</v>
      </c>
      <c r="H44" s="39">
        <v>1</v>
      </c>
      <c r="I44" s="39">
        <v>1</v>
      </c>
      <c r="J44" s="39">
        <f>'[4]Свод разд 3'!BJ72</f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39">
        <v>2</v>
      </c>
      <c r="H45" s="39">
        <v>2</v>
      </c>
      <c r="I45" s="39">
        <v>1</v>
      </c>
      <c r="J45" s="39"/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39">
        <f>'[4]Свод разд 3'!BO72</f>
        <v>0</v>
      </c>
      <c r="H46" s="39">
        <f>'[4]Свод разд 3'!BP72</f>
        <v>0</v>
      </c>
      <c r="I46" s="39">
        <f>'[4]Свод разд 3'!BQ72</f>
        <v>0</v>
      </c>
      <c r="J46" s="39">
        <f>'[4]Свод разд 3'!BR72</f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39">
        <f>'[4]Свод разд 3'!BS72</f>
        <v>0</v>
      </c>
      <c r="H47" s="39">
        <f>'[4]Свод разд 3'!BT72</f>
        <v>0</v>
      </c>
      <c r="I47" s="39">
        <f>'[4]Свод разд 3'!BU72</f>
        <v>0</v>
      </c>
      <c r="J47" s="39">
        <f>'[4]Свод разд 3'!BV72</f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39">
        <f>'[4]Свод разд 3'!BW72</f>
        <v>0</v>
      </c>
      <c r="H48" s="39">
        <f>'[4]Свод разд 3'!BX72</f>
        <v>0</v>
      </c>
      <c r="I48" s="39">
        <f>'[4]Свод разд 3'!BY72</f>
        <v>0</v>
      </c>
      <c r="J48" s="39">
        <f>'[4]Свод разд 3'!BZ72</f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39">
        <f>'[4]Свод разд 3'!CA72</f>
        <v>0</v>
      </c>
      <c r="H49" s="39">
        <f>'[4]Свод разд 3'!CB72</f>
        <v>0</v>
      </c>
      <c r="I49" s="39">
        <f>'[4]Свод разд 3'!CC72</f>
        <v>0</v>
      </c>
      <c r="J49" s="39">
        <f>'[4]Свод разд 3'!CD72</f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39">
        <f>'[4]Свод разд 3'!CE72</f>
        <v>0</v>
      </c>
      <c r="H50" s="39">
        <f>'[4]Свод разд 3'!CF72</f>
        <v>0</v>
      </c>
      <c r="I50" s="39">
        <f>'[4]Свод разд 3'!CG72</f>
        <v>0</v>
      </c>
      <c r="J50" s="39">
        <f>'[4]Свод разд 3'!CH72</f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39"/>
      <c r="H51" s="39">
        <f>'[4]Свод разд 3'!CJ72</f>
        <v>0</v>
      </c>
      <c r="I51" s="39"/>
      <c r="J51" s="39"/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2</v>
      </c>
      <c r="H58" s="17">
        <f t="shared" ref="H58:J58" si="3">SUM(H59:H64)</f>
        <v>0</v>
      </c>
      <c r="I58" s="17">
        <f t="shared" si="3"/>
        <v>2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20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1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/>
      <c r="I63" s="17">
        <v>1</v>
      </c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1</v>
      </c>
      <c r="H64" s="17"/>
      <c r="I64" s="17">
        <v>1</v>
      </c>
      <c r="J64" s="17"/>
      <c r="L64" s="37">
        <f>(G41+G43+G45)-G64</f>
        <v>1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257</v>
      </c>
      <c r="H65" s="17">
        <f t="shared" ref="H65:J65" si="5">SUM(H66:H70)</f>
        <v>250</v>
      </c>
      <c r="I65" s="17">
        <f t="shared" si="5"/>
        <v>7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69" si="6">SUM(H66:J66)</f>
        <v>198</v>
      </c>
      <c r="H66" s="17">
        <v>191</v>
      </c>
      <c r="I66" s="17">
        <v>7</v>
      </c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59</v>
      </c>
      <c r="H67" s="17">
        <v>59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/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5.7000000000000002E-2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80"/>
  <sheetViews>
    <sheetView topLeftCell="A61" workbookViewId="0">
      <selection activeCell="J32" sqref="J32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288</v>
      </c>
      <c r="E6" s="18">
        <v>0</v>
      </c>
      <c r="F6" s="18">
        <v>0</v>
      </c>
      <c r="G6" s="18">
        <v>288</v>
      </c>
      <c r="H6" s="17" t="s">
        <v>7</v>
      </c>
      <c r="I6" s="17" t="s">
        <v>7</v>
      </c>
      <c r="J6" s="36">
        <f>SUM(D6:F6)</f>
        <v>288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41</v>
      </c>
      <c r="E8" s="18">
        <v>0</v>
      </c>
      <c r="F8" s="18">
        <v>0</v>
      </c>
      <c r="G8" s="18">
        <v>41</v>
      </c>
      <c r="H8" s="17" t="s">
        <v>7</v>
      </c>
      <c r="I8" s="17" t="s">
        <v>7</v>
      </c>
      <c r="J8" s="36">
        <f t="shared" si="0"/>
        <v>41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1</v>
      </c>
      <c r="E10" s="17">
        <v>0</v>
      </c>
      <c r="F10" s="17">
        <v>0</v>
      </c>
      <c r="G10" s="18">
        <v>1</v>
      </c>
      <c r="H10" s="17" t="s">
        <v>7</v>
      </c>
      <c r="I10" s="17" t="s">
        <v>7</v>
      </c>
      <c r="J10" s="36">
        <f t="shared" si="0"/>
        <v>1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11362</v>
      </c>
      <c r="E11" s="17">
        <v>0</v>
      </c>
      <c r="F11" s="17">
        <v>0</v>
      </c>
      <c r="G11" s="18">
        <v>11362</v>
      </c>
      <c r="H11" s="17">
        <v>7461</v>
      </c>
      <c r="I11" s="17">
        <v>2988</v>
      </c>
      <c r="J11" s="36">
        <f t="shared" si="0"/>
        <v>11362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6607</v>
      </c>
      <c r="E12" s="17">
        <v>0</v>
      </c>
      <c r="F12" s="17">
        <v>0</v>
      </c>
      <c r="G12" s="18">
        <v>6607</v>
      </c>
      <c r="H12" s="17">
        <v>4918</v>
      </c>
      <c r="I12" s="17">
        <v>1462</v>
      </c>
      <c r="J12" s="36">
        <f t="shared" si="0"/>
        <v>6607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594</v>
      </c>
      <c r="E13" s="17">
        <v>0</v>
      </c>
      <c r="F13" s="17">
        <v>0</v>
      </c>
      <c r="G13" s="18">
        <v>594</v>
      </c>
      <c r="H13" s="17">
        <v>448</v>
      </c>
      <c r="I13" s="17">
        <v>163</v>
      </c>
      <c r="J13" s="36">
        <f t="shared" si="0"/>
        <v>594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11362</v>
      </c>
      <c r="E17" s="17">
        <v>0</v>
      </c>
      <c r="F17" s="17">
        <v>0</v>
      </c>
      <c r="G17" s="18">
        <v>11362</v>
      </c>
      <c r="H17" s="17">
        <v>7461</v>
      </c>
      <c r="I17" s="17">
        <v>2988</v>
      </c>
      <c r="J17" s="36">
        <f t="shared" si="0"/>
        <v>11362</v>
      </c>
      <c r="K17" s="36">
        <f>H11+H14</f>
        <v>7461</v>
      </c>
      <c r="L17" s="36">
        <f>I11+I14</f>
        <v>2988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6607</v>
      </c>
      <c r="E18" s="17">
        <v>0</v>
      </c>
      <c r="F18" s="17">
        <v>0</v>
      </c>
      <c r="G18" s="18">
        <v>6607</v>
      </c>
      <c r="H18" s="17">
        <v>4918</v>
      </c>
      <c r="I18" s="17">
        <v>1462</v>
      </c>
      <c r="J18" s="43">
        <f t="shared" si="0"/>
        <v>6607</v>
      </c>
      <c r="K18" s="43">
        <f>H12+H15</f>
        <v>4918</v>
      </c>
      <c r="L18" s="43">
        <f>I12+I15</f>
        <v>1462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58.149973596197853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58.149973596197853</v>
      </c>
      <c r="H19" s="35">
        <f t="shared" si="1"/>
        <v>65.91609703793057</v>
      </c>
      <c r="I19" s="35">
        <f t="shared" si="1"/>
        <v>48.929049531459171</v>
      </c>
      <c r="J19" s="44">
        <f>G12+G15</f>
        <v>6607</v>
      </c>
      <c r="K19" s="45">
        <f>H12+H15</f>
        <v>4918</v>
      </c>
      <c r="L19" s="45">
        <f>I12+I15</f>
        <v>1462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10</v>
      </c>
      <c r="E20" s="17">
        <v>0</v>
      </c>
      <c r="F20" s="17">
        <v>0</v>
      </c>
      <c r="G20" s="17">
        <v>10</v>
      </c>
      <c r="H20" s="17">
        <v>9</v>
      </c>
      <c r="I20" s="18" t="s">
        <v>7</v>
      </c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>
        <v>36</v>
      </c>
      <c r="E21" s="17">
        <v>0</v>
      </c>
      <c r="F21" s="17">
        <v>0</v>
      </c>
      <c r="G21" s="17">
        <v>36</v>
      </c>
      <c r="H21" s="17">
        <v>37</v>
      </c>
      <c r="I21" s="17">
        <v>10</v>
      </c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6653</v>
      </c>
      <c r="E22" s="19">
        <f t="shared" ref="E22:G22" si="2">E18+E20+E21</f>
        <v>0</v>
      </c>
      <c r="F22" s="19">
        <f t="shared" si="2"/>
        <v>0</v>
      </c>
      <c r="G22" s="19">
        <f t="shared" si="2"/>
        <v>6653</v>
      </c>
      <c r="H22" s="19">
        <f>H18+H20+H21</f>
        <v>4964</v>
      </c>
      <c r="I22" s="19">
        <f>I18+I21</f>
        <v>1472</v>
      </c>
      <c r="J22" s="13">
        <f>G18+G20+G21</f>
        <v>6653</v>
      </c>
      <c r="K22" s="42">
        <f>H18+H20+H21</f>
        <v>4964</v>
      </c>
      <c r="L22" s="42">
        <f>I18+I21</f>
        <v>1472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195</v>
      </c>
      <c r="E23" s="17">
        <v>0</v>
      </c>
      <c r="F23" s="17">
        <v>0</v>
      </c>
      <c r="G23" s="17">
        <v>195</v>
      </c>
      <c r="H23" s="17">
        <v>129</v>
      </c>
      <c r="I23" s="17">
        <v>16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288</v>
      </c>
      <c r="H29" s="17">
        <v>0</v>
      </c>
      <c r="I29" s="17">
        <v>263</v>
      </c>
      <c r="J29" s="17">
        <v>33</v>
      </c>
      <c r="K29" s="37">
        <f>G31+G32</f>
        <v>288</v>
      </c>
      <c r="L29" s="37">
        <f>H31+H32</f>
        <v>0</v>
      </c>
      <c r="M29" s="37">
        <f>I31+I32</f>
        <v>263</v>
      </c>
      <c r="N29" s="37">
        <f>J31+J32</f>
        <v>33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288</v>
      </c>
      <c r="H31" s="17">
        <v>0</v>
      </c>
      <c r="I31" s="17">
        <v>263</v>
      </c>
      <c r="J31" s="17">
        <v>33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152</v>
      </c>
      <c r="H33" s="17">
        <v>0</v>
      </c>
      <c r="I33" s="17">
        <v>136</v>
      </c>
      <c r="J33" s="17">
        <v>10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826</v>
      </c>
      <c r="H34" s="17">
        <v>0</v>
      </c>
      <c r="I34" s="17">
        <v>668</v>
      </c>
      <c r="J34" s="17">
        <v>164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840</v>
      </c>
      <c r="H35" s="17">
        <v>0</v>
      </c>
      <c r="I35" s="17">
        <v>692</v>
      </c>
      <c r="J35" s="17">
        <v>165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519</v>
      </c>
      <c r="H36" s="17">
        <v>0</v>
      </c>
      <c r="I36" s="17">
        <v>481</v>
      </c>
      <c r="J36" s="17">
        <v>67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5</v>
      </c>
      <c r="H37" s="17">
        <v>0</v>
      </c>
      <c r="I37" s="17">
        <v>2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17</v>
      </c>
      <c r="H38" s="17">
        <v>0</v>
      </c>
      <c r="I38" s="17">
        <v>7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41</v>
      </c>
      <c r="H39" s="17">
        <v>0</v>
      </c>
      <c r="I39" s="17">
        <v>38</v>
      </c>
      <c r="J39" s="17">
        <v>12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1</v>
      </c>
      <c r="H40" s="17">
        <v>0</v>
      </c>
      <c r="I40" s="17">
        <v>1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12</v>
      </c>
      <c r="H42" s="17">
        <v>0</v>
      </c>
      <c r="I42" s="17">
        <v>10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2</v>
      </c>
      <c r="H45" s="17">
        <v>2</v>
      </c>
      <c r="I45" s="17">
        <v>2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3</v>
      </c>
      <c r="H58" s="17">
        <f t="shared" ref="H58:J58" si="3">SUM(H59:H64)</f>
        <v>3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>
        <v>0</v>
      </c>
      <c r="I59" s="17">
        <v>0</v>
      </c>
      <c r="J59" s="17">
        <v>0</v>
      </c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>
        <v>0</v>
      </c>
      <c r="I60" s="17">
        <v>0</v>
      </c>
      <c r="J60" s="17">
        <v>0</v>
      </c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>
        <v>0</v>
      </c>
      <c r="I61" s="17">
        <v>0</v>
      </c>
      <c r="J61" s="17">
        <v>0</v>
      </c>
      <c r="L61" s="37">
        <f>G42-G61</f>
        <v>12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>
        <v>0</v>
      </c>
      <c r="I62" s="17">
        <v>0</v>
      </c>
      <c r="J62" s="17">
        <v>0</v>
      </c>
      <c r="L62" s="37">
        <f>G40-G62</f>
        <v>1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>
        <v>1</v>
      </c>
      <c r="I63" s="17">
        <v>0</v>
      </c>
      <c r="J63" s="17">
        <v>0</v>
      </c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2</v>
      </c>
      <c r="H64" s="17">
        <v>2</v>
      </c>
      <c r="I64" s="17">
        <v>0</v>
      </c>
      <c r="J64" s="17">
        <v>0</v>
      </c>
      <c r="L64" s="37">
        <f>(G41+G43+G45)-G64</f>
        <v>0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61</v>
      </c>
      <c r="H65" s="17">
        <f t="shared" ref="H65:J65" si="5">SUM(H66:H70)</f>
        <v>61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26</v>
      </c>
      <c r="H66" s="17">
        <v>26</v>
      </c>
      <c r="I66" s="17">
        <v>0</v>
      </c>
      <c r="J66" s="17">
        <v>0</v>
      </c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12</v>
      </c>
      <c r="H67" s="17">
        <v>12</v>
      </c>
      <c r="I67" s="17">
        <v>0</v>
      </c>
      <c r="J67" s="17">
        <v>0</v>
      </c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5</v>
      </c>
      <c r="H68" s="17">
        <v>5</v>
      </c>
      <c r="I68" s="17">
        <v>0</v>
      </c>
      <c r="J68" s="17">
        <v>0</v>
      </c>
      <c r="L68" s="74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18</v>
      </c>
      <c r="H69" s="17">
        <v>18</v>
      </c>
      <c r="I69" s="17">
        <v>0</v>
      </c>
      <c r="J69" s="17">
        <v>0</v>
      </c>
      <c r="L69" s="37">
        <f>G39-G69</f>
        <v>23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>
        <v>0</v>
      </c>
      <c r="I70" s="17">
        <v>0</v>
      </c>
      <c r="J70" s="17">
        <v>0</v>
      </c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v>1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v>92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0.03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80"/>
  <sheetViews>
    <sheetView topLeftCell="A28" workbookViewId="0">
      <selection activeCell="E9" sqref="E9"/>
    </sheetView>
  </sheetViews>
  <sheetFormatPr defaultRowHeight="12.75" x14ac:dyDescent="0.2"/>
  <cols>
    <col min="3" max="3" width="24.42578125" customWidth="1"/>
  </cols>
  <sheetData>
    <row r="1" spans="1:12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2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2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2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2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2" ht="15.75" customHeight="1" x14ac:dyDescent="0.2">
      <c r="A6" s="31">
        <v>1</v>
      </c>
      <c r="B6" s="106" t="s">
        <v>6</v>
      </c>
      <c r="C6" s="106"/>
      <c r="D6" s="18">
        <v>166</v>
      </c>
      <c r="E6" s="18">
        <v>3</v>
      </c>
      <c r="F6" s="18">
        <v>0</v>
      </c>
      <c r="G6" s="18">
        <v>169</v>
      </c>
      <c r="H6" s="17" t="s">
        <v>7</v>
      </c>
      <c r="I6" s="17" t="s">
        <v>7</v>
      </c>
      <c r="J6" s="36">
        <f>SUM(D6:F6)</f>
        <v>169</v>
      </c>
    </row>
    <row r="7" spans="1:12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2" ht="15.75" customHeight="1" x14ac:dyDescent="0.2">
      <c r="A8" s="11" t="s">
        <v>55</v>
      </c>
      <c r="B8" s="106" t="s">
        <v>56</v>
      </c>
      <c r="C8" s="106"/>
      <c r="D8" s="18">
        <v>52</v>
      </c>
      <c r="E8" s="18">
        <v>2</v>
      </c>
      <c r="F8" s="18">
        <v>0</v>
      </c>
      <c r="G8" s="18">
        <v>54</v>
      </c>
      <c r="H8" s="17" t="s">
        <v>7</v>
      </c>
      <c r="I8" s="17" t="s">
        <v>7</v>
      </c>
      <c r="J8" s="36">
        <f t="shared" si="0"/>
        <v>54</v>
      </c>
    </row>
    <row r="9" spans="1:12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1</v>
      </c>
      <c r="F9" s="17">
        <v>0</v>
      </c>
      <c r="G9" s="18">
        <v>1</v>
      </c>
      <c r="H9" s="17" t="s">
        <v>7</v>
      </c>
      <c r="I9" s="17" t="s">
        <v>7</v>
      </c>
      <c r="J9" s="36">
        <f t="shared" si="0"/>
        <v>1</v>
      </c>
    </row>
    <row r="10" spans="1:12" ht="15.75" customHeight="1" x14ac:dyDescent="0.2">
      <c r="A10" s="11" t="s">
        <v>59</v>
      </c>
      <c r="B10" s="106" t="s">
        <v>9</v>
      </c>
      <c r="C10" s="106" t="s">
        <v>9</v>
      </c>
      <c r="D10" s="17"/>
      <c r="E10" s="17">
        <v>0</v>
      </c>
      <c r="F10" s="17">
        <v>0</v>
      </c>
      <c r="G10" s="18"/>
      <c r="H10" s="17" t="s">
        <v>7</v>
      </c>
      <c r="I10" s="17" t="s">
        <v>7</v>
      </c>
      <c r="J10" s="36">
        <f t="shared" si="0"/>
        <v>0</v>
      </c>
    </row>
    <row r="11" spans="1:12" ht="15.75" customHeight="1" x14ac:dyDescent="0.2">
      <c r="A11" s="11" t="s">
        <v>60</v>
      </c>
      <c r="B11" s="106" t="s">
        <v>10</v>
      </c>
      <c r="C11" s="106" t="s">
        <v>10</v>
      </c>
      <c r="D11" s="18">
        <v>8294</v>
      </c>
      <c r="E11" s="17">
        <v>231</v>
      </c>
      <c r="F11" s="17">
        <v>0</v>
      </c>
      <c r="G11" s="18">
        <v>8525</v>
      </c>
      <c r="H11" s="17">
        <v>5541</v>
      </c>
      <c r="I11" s="17">
        <v>682</v>
      </c>
      <c r="J11" s="36">
        <f t="shared" si="0"/>
        <v>8525</v>
      </c>
      <c r="L11" s="42">
        <f>I11+I14</f>
        <v>1029</v>
      </c>
    </row>
    <row r="12" spans="1:12" ht="15.75" customHeight="1" x14ac:dyDescent="0.2">
      <c r="A12" s="11" t="s">
        <v>61</v>
      </c>
      <c r="B12" s="106" t="s">
        <v>111</v>
      </c>
      <c r="C12" s="106" t="s">
        <v>11</v>
      </c>
      <c r="D12" s="18">
        <v>5085</v>
      </c>
      <c r="E12" s="17">
        <v>72</v>
      </c>
      <c r="F12" s="17">
        <v>0</v>
      </c>
      <c r="G12" s="18">
        <v>5157</v>
      </c>
      <c r="H12" s="17">
        <v>3249</v>
      </c>
      <c r="I12" s="17">
        <v>464</v>
      </c>
      <c r="J12" s="36">
        <f t="shared" si="0"/>
        <v>5157</v>
      </c>
    </row>
    <row r="13" spans="1:12" ht="15.75" customHeight="1" x14ac:dyDescent="0.2">
      <c r="A13" s="11" t="s">
        <v>62</v>
      </c>
      <c r="B13" s="106" t="s">
        <v>112</v>
      </c>
      <c r="C13" s="106" t="s">
        <v>12</v>
      </c>
      <c r="D13" s="18">
        <v>51</v>
      </c>
      <c r="E13" s="17">
        <v>11</v>
      </c>
      <c r="F13" s="17">
        <v>0</v>
      </c>
      <c r="G13" s="18">
        <v>62</v>
      </c>
      <c r="H13" s="17">
        <v>48</v>
      </c>
      <c r="I13" s="17">
        <v>37</v>
      </c>
      <c r="J13" s="36">
        <f t="shared" si="0"/>
        <v>62</v>
      </c>
    </row>
    <row r="14" spans="1:12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347</v>
      </c>
      <c r="F14" s="17">
        <v>0</v>
      </c>
      <c r="G14" s="18">
        <v>347</v>
      </c>
      <c r="H14" s="17">
        <v>313</v>
      </c>
      <c r="I14" s="17">
        <v>347</v>
      </c>
      <c r="J14" s="36">
        <f t="shared" si="0"/>
        <v>347</v>
      </c>
    </row>
    <row r="15" spans="1:12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289</v>
      </c>
      <c r="F15" s="17">
        <v>0</v>
      </c>
      <c r="G15" s="18">
        <v>289</v>
      </c>
      <c r="H15" s="17">
        <v>255</v>
      </c>
      <c r="I15" s="17">
        <v>289</v>
      </c>
      <c r="J15" s="36">
        <f t="shared" si="0"/>
        <v>289</v>
      </c>
    </row>
    <row r="16" spans="1:12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106</v>
      </c>
      <c r="F16" s="17">
        <v>0</v>
      </c>
      <c r="G16" s="18">
        <v>106</v>
      </c>
      <c r="H16" s="17">
        <v>93</v>
      </c>
      <c r="I16" s="17">
        <v>106</v>
      </c>
      <c r="J16" s="36">
        <f t="shared" si="0"/>
        <v>106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8294</v>
      </c>
      <c r="E17" s="17">
        <v>578</v>
      </c>
      <c r="F17" s="17">
        <v>0</v>
      </c>
      <c r="G17" s="18">
        <f>G11+G14</f>
        <v>8872</v>
      </c>
      <c r="H17" s="17">
        <v>5854</v>
      </c>
      <c r="I17" s="17">
        <f>I11+I14</f>
        <v>1029</v>
      </c>
      <c r="J17" s="36">
        <f t="shared" si="0"/>
        <v>8872</v>
      </c>
      <c r="K17" s="36">
        <f>H11+H14</f>
        <v>5854</v>
      </c>
      <c r="L17" s="36">
        <f>I11+I14</f>
        <v>1029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5085</v>
      </c>
      <c r="E18" s="17">
        <v>361</v>
      </c>
      <c r="F18" s="17">
        <v>0</v>
      </c>
      <c r="G18" s="18">
        <v>5446</v>
      </c>
      <c r="H18" s="17">
        <v>3504</v>
      </c>
      <c r="I18" s="17">
        <v>753</v>
      </c>
      <c r="J18" s="43">
        <f t="shared" si="0"/>
        <v>5446</v>
      </c>
      <c r="K18" s="43">
        <f>H12+H15</f>
        <v>3504</v>
      </c>
      <c r="L18" s="43">
        <f>I12+I15</f>
        <v>753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71">
        <f>D18*100/D17</f>
        <v>61.309380274897514</v>
      </c>
      <c r="E19" s="71">
        <f t="shared" ref="E19:I19" si="1">E18*100/E17</f>
        <v>62.456747404844293</v>
      </c>
      <c r="F19" s="71" t="e">
        <f t="shared" si="1"/>
        <v>#DIV/0!</v>
      </c>
      <c r="G19" s="71">
        <f t="shared" si="1"/>
        <v>61.384129846708746</v>
      </c>
      <c r="H19" s="71">
        <f t="shared" si="1"/>
        <v>59.856508370345061</v>
      </c>
      <c r="I19" s="71">
        <f t="shared" si="1"/>
        <v>73.177842565597672</v>
      </c>
      <c r="J19" s="44">
        <f>G12+G15</f>
        <v>5446</v>
      </c>
      <c r="K19" s="45">
        <f>H12+H15</f>
        <v>3504</v>
      </c>
      <c r="L19" s="45">
        <f>I12+I15</f>
        <v>753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84</v>
      </c>
      <c r="E20" s="17">
        <v>0</v>
      </c>
      <c r="F20" s="17">
        <v>0</v>
      </c>
      <c r="G20" s="17">
        <v>84</v>
      </c>
      <c r="H20" s="17">
        <v>72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5169</v>
      </c>
      <c r="E22" s="19">
        <f t="shared" ref="E22:G22" si="2">E18+E20+E21</f>
        <v>361</v>
      </c>
      <c r="F22" s="19">
        <f t="shared" si="2"/>
        <v>0</v>
      </c>
      <c r="G22" s="19">
        <f t="shared" si="2"/>
        <v>5530</v>
      </c>
      <c r="H22" s="19">
        <f>H18+H20+H21</f>
        <v>3576</v>
      </c>
      <c r="I22" s="19">
        <f>I18+I21</f>
        <v>753</v>
      </c>
      <c r="J22" s="36">
        <f>G18+G20+G21</f>
        <v>5530</v>
      </c>
      <c r="K22" s="36">
        <f>H18+H20+H21</f>
        <v>3576</v>
      </c>
      <c r="L22" s="36">
        <f>I18+I21</f>
        <v>753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28</v>
      </c>
      <c r="E23" s="17">
        <v>0</v>
      </c>
      <c r="F23" s="17">
        <v>0</v>
      </c>
      <c r="G23" s="17">
        <v>28</v>
      </c>
      <c r="H23" s="17">
        <v>21</v>
      </c>
      <c r="I23" s="17">
        <v>3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169</v>
      </c>
      <c r="H29" s="17">
        <v>0</v>
      </c>
      <c r="I29" s="17">
        <v>128</v>
      </c>
      <c r="J29" s="17">
        <v>28</v>
      </c>
      <c r="K29" s="37">
        <f>G31+G32</f>
        <v>169</v>
      </c>
      <c r="L29" s="37">
        <f>H31+H32</f>
        <v>0</v>
      </c>
      <c r="M29" s="37">
        <f>I31+I32</f>
        <v>128</v>
      </c>
      <c r="N29" s="37">
        <f>J31+J32</f>
        <v>28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168</v>
      </c>
      <c r="H31" s="17">
        <v>0</v>
      </c>
      <c r="I31" s="17">
        <v>128</v>
      </c>
      <c r="J31" s="17">
        <v>27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1</v>
      </c>
      <c r="H32" s="17">
        <v>0</v>
      </c>
      <c r="I32" s="17"/>
      <c r="J32" s="17">
        <v>1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22</v>
      </c>
      <c r="H33" s="17">
        <v>0</v>
      </c>
      <c r="I33" s="17">
        <v>22</v>
      </c>
      <c r="J33" s="17">
        <v>1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538</v>
      </c>
      <c r="H34" s="17">
        <v>0</v>
      </c>
      <c r="I34" s="17">
        <v>398</v>
      </c>
      <c r="J34" s="17">
        <v>257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618</v>
      </c>
      <c r="H35" s="17">
        <v>0</v>
      </c>
      <c r="I35" s="17">
        <v>493</v>
      </c>
      <c r="J35" s="17">
        <v>129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463</v>
      </c>
      <c r="H36" s="17">
        <v>0</v>
      </c>
      <c r="I36" s="17">
        <v>460</v>
      </c>
      <c r="J36" s="17">
        <v>67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12</v>
      </c>
      <c r="H39" s="17">
        <v>0</v>
      </c>
      <c r="I39" s="17">
        <v>8</v>
      </c>
      <c r="J39" s="17">
        <v>7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/>
      <c r="H40" s="17"/>
      <c r="I40" s="17"/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4</v>
      </c>
      <c r="H42" s="17">
        <v>0</v>
      </c>
      <c r="I42" s="17">
        <v>4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0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3</v>
      </c>
      <c r="H45" s="17">
        <v>3</v>
      </c>
      <c r="I45" s="17">
        <v>2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/>
      <c r="H51" s="17"/>
      <c r="I51" s="17"/>
      <c r="J51" s="17"/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200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3</v>
      </c>
      <c r="H58" s="17">
        <f t="shared" ref="H58:J58" si="3">SUM(H59:H64)</f>
        <v>0</v>
      </c>
      <c r="I58" s="17">
        <f t="shared" si="3"/>
        <v>3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>
        <v>0</v>
      </c>
      <c r="I59" s="17">
        <v>0</v>
      </c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>
        <v>0</v>
      </c>
      <c r="I60" s="17">
        <v>0</v>
      </c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>
        <v>0</v>
      </c>
      <c r="J61" s="17"/>
      <c r="L61" s="37">
        <f>H42-G60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>
        <v>0</v>
      </c>
      <c r="I63" s="17">
        <v>1</v>
      </c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2</v>
      </c>
      <c r="H64" s="17">
        <v>0</v>
      </c>
      <c r="I64" s="17">
        <v>2</v>
      </c>
      <c r="J64" s="17"/>
      <c r="L64" s="37">
        <f>(G41+G43+G45)-G64</f>
        <v>1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53</v>
      </c>
      <c r="H65" s="17">
        <f t="shared" ref="H65:J65" si="5">SUM(H66:H70)</f>
        <v>35</v>
      </c>
      <c r="I65" s="17">
        <f t="shared" si="5"/>
        <v>18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45</v>
      </c>
      <c r="H66" s="17">
        <v>27</v>
      </c>
      <c r="I66" s="17">
        <v>18</v>
      </c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7</v>
      </c>
      <c r="H67" s="17">
        <v>7</v>
      </c>
      <c r="I67" s="17">
        <v>0</v>
      </c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>
        <v>0</v>
      </c>
      <c r="I68" s="17">
        <v>0</v>
      </c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1</v>
      </c>
      <c r="H69" s="17">
        <v>1</v>
      </c>
      <c r="I69" s="17">
        <v>0</v>
      </c>
      <c r="J69" s="17"/>
      <c r="L69" s="37">
        <f>G39-G69</f>
        <v>11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>
        <v>0</v>
      </c>
      <c r="I70" s="17">
        <v>0</v>
      </c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ht="13.5" thickBot="1" x14ac:dyDescent="0.25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68">
        <v>1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69">
        <v>29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70" t="s">
        <v>139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138"/>
  <sheetViews>
    <sheetView topLeftCell="A55" workbookViewId="0">
      <selection activeCell="I51" sqref="I51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96</v>
      </c>
      <c r="E6" s="18">
        <v>2</v>
      </c>
      <c r="F6" s="18">
        <v>0</v>
      </c>
      <c r="G6" s="18">
        <v>98</v>
      </c>
      <c r="H6" s="17" t="s">
        <v>7</v>
      </c>
      <c r="I6" s="17" t="s">
        <v>7</v>
      </c>
      <c r="J6" s="36">
        <f>SUM(D6:F6)</f>
        <v>98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55</v>
      </c>
      <c r="E8" s="18">
        <v>1</v>
      </c>
      <c r="F8" s="18">
        <v>0</v>
      </c>
      <c r="G8" s="18">
        <v>56</v>
      </c>
      <c r="H8" s="17" t="s">
        <v>7</v>
      </c>
      <c r="I8" s="17" t="s">
        <v>7</v>
      </c>
      <c r="J8" s="36">
        <f t="shared" si="0"/>
        <v>56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/>
      <c r="E10" s="17">
        <v>0</v>
      </c>
      <c r="F10" s="17">
        <v>0</v>
      </c>
      <c r="G10" s="18"/>
      <c r="H10" s="17" t="s">
        <v>7</v>
      </c>
      <c r="I10" s="17" t="s">
        <v>7</v>
      </c>
      <c r="J10" s="36">
        <f t="shared" si="0"/>
        <v>0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9033</v>
      </c>
      <c r="E11" s="17">
        <v>630</v>
      </c>
      <c r="F11" s="17">
        <v>0</v>
      </c>
      <c r="G11" s="18">
        <v>9663</v>
      </c>
      <c r="H11" s="17">
        <v>6644</v>
      </c>
      <c r="I11" s="17">
        <v>2807</v>
      </c>
      <c r="J11" s="36">
        <f t="shared" si="0"/>
        <v>9663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6908</v>
      </c>
      <c r="E12" s="17">
        <v>376</v>
      </c>
      <c r="F12" s="17">
        <v>0</v>
      </c>
      <c r="G12" s="18">
        <v>7284</v>
      </c>
      <c r="H12" s="17">
        <v>5501</v>
      </c>
      <c r="I12" s="17">
        <v>1703</v>
      </c>
      <c r="J12" s="36">
        <f t="shared" si="0"/>
        <v>7284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392</v>
      </c>
      <c r="E13" s="17">
        <v>25</v>
      </c>
      <c r="F13" s="17">
        <v>0</v>
      </c>
      <c r="G13" s="18">
        <v>417</v>
      </c>
      <c r="H13" s="17">
        <v>267</v>
      </c>
      <c r="I13" s="17">
        <v>125</v>
      </c>
      <c r="J13" s="36">
        <f t="shared" si="0"/>
        <v>417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9033</v>
      </c>
      <c r="E17" s="17">
        <v>630</v>
      </c>
      <c r="F17" s="17">
        <v>0</v>
      </c>
      <c r="G17" s="18">
        <v>9663</v>
      </c>
      <c r="H17" s="17">
        <v>6644</v>
      </c>
      <c r="I17" s="17">
        <v>2807</v>
      </c>
      <c r="J17" s="36">
        <f t="shared" si="0"/>
        <v>9663</v>
      </c>
      <c r="K17" s="36">
        <f>H11+H14</f>
        <v>6644</v>
      </c>
      <c r="L17" s="36">
        <f>I11+I14</f>
        <v>2807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6908</v>
      </c>
      <c r="E18" s="17">
        <v>376</v>
      </c>
      <c r="F18" s="17">
        <v>0</v>
      </c>
      <c r="G18" s="18">
        <v>7284</v>
      </c>
      <c r="H18" s="17">
        <v>5501</v>
      </c>
      <c r="I18" s="17">
        <v>1703</v>
      </c>
      <c r="J18" s="43">
        <f t="shared" si="0"/>
        <v>7284</v>
      </c>
      <c r="K18" s="43">
        <f>H12+H15</f>
        <v>5501</v>
      </c>
      <c r="L18" s="43">
        <f>I12+I15</f>
        <v>1703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76.475146684379496</v>
      </c>
      <c r="E19" s="35">
        <f t="shared" ref="E19:I19" si="1">E18*100/E17</f>
        <v>59.682539682539684</v>
      </c>
      <c r="F19" s="35" t="e">
        <f t="shared" si="1"/>
        <v>#DIV/0!</v>
      </c>
      <c r="G19" s="35">
        <f t="shared" si="1"/>
        <v>75.380316671841044</v>
      </c>
      <c r="H19" s="35">
        <f t="shared" si="1"/>
        <v>82.796508127633956</v>
      </c>
      <c r="I19" s="35">
        <f t="shared" si="1"/>
        <v>60.669754185963662</v>
      </c>
      <c r="J19" s="44">
        <f>G12+G15</f>
        <v>7284</v>
      </c>
      <c r="K19" s="45">
        <f>H12+H15</f>
        <v>5501</v>
      </c>
      <c r="L19" s="45">
        <f>I12+I15</f>
        <v>1703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88</v>
      </c>
      <c r="E20" s="17">
        <v>7</v>
      </c>
      <c r="F20" s="17"/>
      <c r="G20" s="17">
        <v>95</v>
      </c>
      <c r="H20" s="17">
        <v>66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6996</v>
      </c>
      <c r="E22" s="19">
        <f t="shared" ref="E22:G22" si="2">E18+E20+E21</f>
        <v>383</v>
      </c>
      <c r="F22" s="19">
        <f t="shared" si="2"/>
        <v>0</v>
      </c>
      <c r="G22" s="19">
        <f t="shared" si="2"/>
        <v>7379</v>
      </c>
      <c r="H22" s="19">
        <f>H18+H20+H21</f>
        <v>5567</v>
      </c>
      <c r="I22" s="19">
        <f>I18+I21</f>
        <v>1703</v>
      </c>
      <c r="J22" s="36">
        <f>G18+G20+G21</f>
        <v>7379</v>
      </c>
      <c r="K22" s="36">
        <f>H18+H20+H21</f>
        <v>5567</v>
      </c>
      <c r="L22" s="36">
        <f>I18+I21</f>
        <v>1703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510</v>
      </c>
      <c r="E23" s="17">
        <v>2</v>
      </c>
      <c r="F23" s="17"/>
      <c r="G23" s="17">
        <v>512</v>
      </c>
      <c r="H23" s="17">
        <v>384</v>
      </c>
      <c r="I23" s="17">
        <v>21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98</v>
      </c>
      <c r="H29" s="17">
        <v>3</v>
      </c>
      <c r="I29" s="17">
        <v>65</v>
      </c>
      <c r="J29" s="17">
        <v>22</v>
      </c>
      <c r="K29" s="37">
        <f>G31+G32</f>
        <v>98</v>
      </c>
      <c r="L29" s="37">
        <f>H31+H32</f>
        <v>3</v>
      </c>
      <c r="M29" s="37">
        <f>I31+I32</f>
        <v>65</v>
      </c>
      <c r="N29" s="37">
        <f>J31+J32</f>
        <v>22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98</v>
      </c>
      <c r="H31" s="17">
        <v>3</v>
      </c>
      <c r="I31" s="17">
        <v>65</v>
      </c>
      <c r="J31" s="17">
        <v>22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30</v>
      </c>
      <c r="H33" s="17">
        <v>0</v>
      </c>
      <c r="I33" s="17">
        <v>30</v>
      </c>
      <c r="J33" s="17">
        <v>17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679</v>
      </c>
      <c r="H34" s="17">
        <v>0</v>
      </c>
      <c r="I34" s="17">
        <v>607</v>
      </c>
      <c r="J34" s="17">
        <v>77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863</v>
      </c>
      <c r="H35" s="17">
        <v>0</v>
      </c>
      <c r="I35" s="17">
        <v>750</v>
      </c>
      <c r="J35" s="17">
        <v>271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290</v>
      </c>
      <c r="H36" s="17">
        <v>0</v>
      </c>
      <c r="I36" s="17">
        <v>284</v>
      </c>
      <c r="J36" s="17">
        <v>93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25</v>
      </c>
      <c r="H37" s="17">
        <v>0</v>
      </c>
      <c r="I37" s="17">
        <v>18</v>
      </c>
      <c r="J37" s="17">
        <v>3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80</v>
      </c>
      <c r="H38" s="17">
        <v>0</v>
      </c>
      <c r="I38" s="17">
        <v>43</v>
      </c>
      <c r="J38" s="17">
        <v>9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60</v>
      </c>
      <c r="H39" s="17">
        <v>0</v>
      </c>
      <c r="I39" s="17">
        <v>25</v>
      </c>
      <c r="J39" s="17">
        <v>8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3</v>
      </c>
      <c r="H40" s="17"/>
      <c r="I40" s="17"/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/>
      <c r="H41" s="17">
        <v>0</v>
      </c>
      <c r="I41" s="17"/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3</v>
      </c>
      <c r="H42" s="17"/>
      <c r="I42" s="17">
        <v>3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12</v>
      </c>
      <c r="H43" s="17"/>
      <c r="I43" s="17">
        <v>9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/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3</v>
      </c>
      <c r="H45" s="17">
        <v>3</v>
      </c>
      <c r="I45" s="17">
        <v>2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25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25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25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/>
      <c r="H51" s="17">
        <v>0</v>
      </c>
      <c r="I51" s="17"/>
      <c r="J51" s="17">
        <v>0</v>
      </c>
    </row>
    <row r="52" spans="1:25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25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25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25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25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25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25" ht="18.75" customHeight="1" x14ac:dyDescent="0.2">
      <c r="A58" s="31">
        <v>1</v>
      </c>
      <c r="B58" s="174" t="s">
        <v>41</v>
      </c>
      <c r="C58" s="175"/>
      <c r="D58" s="175"/>
      <c r="E58" s="175"/>
      <c r="F58" s="176"/>
      <c r="G58" s="17">
        <f>SUM(G59:G64)</f>
        <v>4</v>
      </c>
      <c r="H58" s="17">
        <f t="shared" ref="H58:J58" si="3">SUM(H59:H64)</f>
        <v>0</v>
      </c>
      <c r="I58" s="17">
        <f t="shared" si="3"/>
        <v>4</v>
      </c>
      <c r="J58" s="17">
        <f t="shared" si="3"/>
        <v>0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</row>
    <row r="59" spans="1:25" ht="15.75" customHeight="1" x14ac:dyDescent="0.2">
      <c r="A59" s="31" t="s">
        <v>55</v>
      </c>
      <c r="B59" s="134" t="s">
        <v>26</v>
      </c>
      <c r="C59" s="152" t="s">
        <v>42</v>
      </c>
      <c r="D59" s="153"/>
      <c r="E59" s="153"/>
      <c r="F59" s="154"/>
      <c r="G59" s="17">
        <f>SUM(H59:J59)</f>
        <v>2</v>
      </c>
      <c r="H59" s="17"/>
      <c r="I59" s="17">
        <v>2</v>
      </c>
      <c r="J59" s="17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47"/>
      <c r="W59" s="47"/>
      <c r="X59" s="47"/>
      <c r="Y59" s="47"/>
    </row>
    <row r="60" spans="1:25" ht="15.75" customHeight="1" x14ac:dyDescent="0.2">
      <c r="A60" s="31" t="s">
        <v>58</v>
      </c>
      <c r="B60" s="135"/>
      <c r="C60" s="152" t="s">
        <v>89</v>
      </c>
      <c r="D60" s="153"/>
      <c r="E60" s="153"/>
      <c r="F60" s="154"/>
      <c r="G60" s="17">
        <f t="shared" ref="G60:G64" si="4">SUM(H60:J60)</f>
        <v>0</v>
      </c>
      <c r="H60" s="17"/>
      <c r="I60" s="17"/>
      <c r="J60" s="17"/>
      <c r="L60" s="166"/>
      <c r="M60" s="167"/>
      <c r="N60" s="167"/>
      <c r="O60" s="158"/>
      <c r="P60" s="158"/>
      <c r="Q60" s="158"/>
      <c r="R60" s="158"/>
      <c r="S60" s="158"/>
      <c r="T60" s="158"/>
      <c r="U60" s="168"/>
      <c r="V60" s="47"/>
      <c r="W60" s="47"/>
      <c r="X60" s="47"/>
      <c r="Y60" s="47"/>
    </row>
    <row r="61" spans="1:25" ht="15.75" customHeight="1" x14ac:dyDescent="0.2">
      <c r="A61" s="31" t="s">
        <v>74</v>
      </c>
      <c r="B61" s="135"/>
      <c r="C61" s="152" t="s">
        <v>125</v>
      </c>
      <c r="D61" s="153"/>
      <c r="E61" s="153"/>
      <c r="F61" s="154"/>
      <c r="G61" s="17">
        <f t="shared" si="4"/>
        <v>0</v>
      </c>
      <c r="H61" s="17"/>
      <c r="I61" s="17"/>
      <c r="J61" s="17"/>
      <c r="L61" s="166"/>
      <c r="M61" s="167"/>
      <c r="N61" s="167"/>
      <c r="O61" s="158"/>
      <c r="P61" s="158"/>
      <c r="Q61" s="158"/>
      <c r="R61" s="158"/>
      <c r="S61" s="158"/>
      <c r="T61" s="158"/>
      <c r="U61" s="168"/>
      <c r="V61" s="47"/>
      <c r="W61" s="47"/>
      <c r="X61" s="47"/>
      <c r="Y61" s="47"/>
    </row>
    <row r="62" spans="1:25" ht="15.75" customHeight="1" x14ac:dyDescent="0.2">
      <c r="A62" s="31" t="s">
        <v>75</v>
      </c>
      <c r="B62" s="135"/>
      <c r="C62" s="177" t="s">
        <v>109</v>
      </c>
      <c r="D62" s="178"/>
      <c r="E62" s="178"/>
      <c r="F62" s="179"/>
      <c r="G62" s="17">
        <f t="shared" si="4"/>
        <v>0</v>
      </c>
      <c r="H62" s="17"/>
      <c r="I62" s="17"/>
      <c r="J62" s="17"/>
      <c r="L62" s="166"/>
      <c r="M62" s="167"/>
      <c r="N62" s="167"/>
      <c r="O62" s="158"/>
      <c r="P62" s="158"/>
      <c r="Q62" s="158"/>
      <c r="R62" s="158"/>
      <c r="S62" s="48"/>
      <c r="T62" s="48"/>
      <c r="U62" s="168"/>
      <c r="V62" s="47"/>
      <c r="W62" s="47"/>
      <c r="X62" s="47"/>
      <c r="Y62" s="47"/>
    </row>
    <row r="63" spans="1:25" ht="15.75" customHeight="1" x14ac:dyDescent="0.2">
      <c r="A63" s="31" t="s">
        <v>90</v>
      </c>
      <c r="B63" s="135"/>
      <c r="C63" s="152" t="s">
        <v>126</v>
      </c>
      <c r="D63" s="153"/>
      <c r="E63" s="153"/>
      <c r="F63" s="154"/>
      <c r="G63" s="17">
        <f t="shared" si="4"/>
        <v>0</v>
      </c>
      <c r="H63" s="17"/>
      <c r="I63" s="17"/>
      <c r="J63" s="17"/>
      <c r="L63" s="49"/>
      <c r="M63" s="158"/>
      <c r="N63" s="158"/>
      <c r="O63" s="48"/>
      <c r="P63" s="48"/>
      <c r="Q63" s="48"/>
      <c r="R63" s="48"/>
      <c r="S63" s="48"/>
      <c r="T63" s="48"/>
      <c r="U63" s="50"/>
      <c r="V63" s="47"/>
      <c r="W63" s="47"/>
      <c r="X63" s="47"/>
      <c r="Y63" s="47"/>
    </row>
    <row r="64" spans="1:25" ht="15.75" customHeight="1" x14ac:dyDescent="0.2">
      <c r="A64" s="31" t="s">
        <v>91</v>
      </c>
      <c r="B64" s="136"/>
      <c r="C64" s="152" t="s">
        <v>43</v>
      </c>
      <c r="D64" s="153"/>
      <c r="E64" s="153"/>
      <c r="F64" s="154"/>
      <c r="G64" s="17">
        <f t="shared" si="4"/>
        <v>2</v>
      </c>
      <c r="H64" s="17"/>
      <c r="I64" s="17">
        <v>2</v>
      </c>
      <c r="J64" s="17"/>
      <c r="L64" s="49"/>
      <c r="M64" s="150"/>
      <c r="N64" s="150"/>
      <c r="O64" s="51"/>
      <c r="P64" s="51"/>
      <c r="Q64" s="51"/>
      <c r="R64" s="51"/>
      <c r="S64" s="51"/>
      <c r="T64" s="51"/>
      <c r="U64" s="51"/>
      <c r="V64" s="47"/>
      <c r="W64" s="47"/>
      <c r="X64" s="47"/>
      <c r="Y64" s="47"/>
    </row>
    <row r="65" spans="1:25" ht="15.75" customHeight="1" x14ac:dyDescent="0.2">
      <c r="A65" s="31" t="s">
        <v>59</v>
      </c>
      <c r="B65" s="171" t="s">
        <v>44</v>
      </c>
      <c r="C65" s="172"/>
      <c r="D65" s="172"/>
      <c r="E65" s="172"/>
      <c r="F65" s="173"/>
      <c r="G65" s="17">
        <f>SUM(G66:G70)</f>
        <v>104</v>
      </c>
      <c r="H65" s="17">
        <f t="shared" ref="H65:J65" si="5">SUM(H66:H70)</f>
        <v>104</v>
      </c>
      <c r="I65" s="17">
        <f t="shared" si="5"/>
        <v>0</v>
      </c>
      <c r="J65" s="17">
        <f t="shared" si="5"/>
        <v>0</v>
      </c>
      <c r="L65" s="49"/>
      <c r="M65" s="165"/>
      <c r="N65" s="165"/>
      <c r="O65" s="51"/>
      <c r="P65" s="51"/>
      <c r="Q65" s="51"/>
      <c r="R65" s="51"/>
      <c r="S65" s="51"/>
      <c r="T65" s="51"/>
      <c r="U65" s="51"/>
      <c r="V65" s="47"/>
      <c r="W65" s="47"/>
      <c r="X65" s="47"/>
      <c r="Y65" s="47"/>
    </row>
    <row r="66" spans="1:25" ht="15.75" customHeight="1" x14ac:dyDescent="0.2">
      <c r="A66" s="31" t="s">
        <v>92</v>
      </c>
      <c r="B66" s="134" t="s">
        <v>26</v>
      </c>
      <c r="C66" s="152" t="s">
        <v>45</v>
      </c>
      <c r="D66" s="153"/>
      <c r="E66" s="153"/>
      <c r="F66" s="154"/>
      <c r="G66" s="17">
        <f t="shared" ref="G66:G70" si="6">SUM(H66:J66)</f>
        <v>80</v>
      </c>
      <c r="H66" s="17">
        <v>80</v>
      </c>
      <c r="I66" s="17"/>
      <c r="J66" s="17"/>
      <c r="L66" s="49"/>
      <c r="M66" s="150"/>
      <c r="N66" s="150"/>
      <c r="O66" s="51"/>
      <c r="P66" s="51"/>
      <c r="Q66" s="51"/>
      <c r="R66" s="51"/>
      <c r="S66" s="51"/>
      <c r="T66" s="51"/>
      <c r="U66" s="51"/>
      <c r="V66" s="47"/>
      <c r="W66" s="47"/>
      <c r="X66" s="47"/>
      <c r="Y66" s="47"/>
    </row>
    <row r="67" spans="1:25" ht="15.75" customHeight="1" x14ac:dyDescent="0.2">
      <c r="A67" s="31" t="s">
        <v>93</v>
      </c>
      <c r="B67" s="135"/>
      <c r="C67" s="152" t="s">
        <v>94</v>
      </c>
      <c r="D67" s="153"/>
      <c r="E67" s="153"/>
      <c r="F67" s="154"/>
      <c r="G67" s="17">
        <f t="shared" si="6"/>
        <v>0</v>
      </c>
      <c r="H67" s="17"/>
      <c r="I67" s="17"/>
      <c r="J67" s="17"/>
      <c r="L67" s="49"/>
      <c r="M67" s="150"/>
      <c r="N67" s="150"/>
      <c r="O67" s="51"/>
      <c r="P67" s="51"/>
      <c r="Q67" s="51"/>
      <c r="R67" s="51"/>
      <c r="S67" s="51"/>
      <c r="T67" s="51"/>
      <c r="U67" s="51"/>
      <c r="V67" s="47"/>
      <c r="W67" s="47"/>
      <c r="X67" s="47"/>
      <c r="Y67" s="47"/>
    </row>
    <row r="68" spans="1:25" ht="15.75" customHeight="1" x14ac:dyDescent="0.2">
      <c r="A68" s="31" t="s">
        <v>95</v>
      </c>
      <c r="B68" s="135"/>
      <c r="C68" s="152" t="s">
        <v>89</v>
      </c>
      <c r="D68" s="153"/>
      <c r="E68" s="153"/>
      <c r="F68" s="154"/>
      <c r="G68" s="17">
        <f t="shared" si="6"/>
        <v>0</v>
      </c>
      <c r="H68" s="17"/>
      <c r="I68" s="17"/>
      <c r="J68" s="17"/>
      <c r="L68" s="49"/>
      <c r="M68" s="150"/>
      <c r="N68" s="150"/>
      <c r="O68" s="51"/>
      <c r="P68" s="51"/>
      <c r="Q68" s="51"/>
      <c r="R68" s="51"/>
      <c r="S68" s="51"/>
      <c r="T68" s="51"/>
      <c r="U68" s="51"/>
      <c r="V68" s="47"/>
      <c r="W68" s="47"/>
      <c r="X68" s="47"/>
      <c r="Y68" s="47"/>
    </row>
    <row r="69" spans="1:25" ht="15.75" customHeight="1" x14ac:dyDescent="0.2">
      <c r="A69" s="31" t="s">
        <v>96</v>
      </c>
      <c r="B69" s="135"/>
      <c r="C69" s="152" t="s">
        <v>46</v>
      </c>
      <c r="D69" s="153"/>
      <c r="E69" s="153"/>
      <c r="F69" s="154"/>
      <c r="G69" s="17">
        <f t="shared" si="6"/>
        <v>24</v>
      </c>
      <c r="H69" s="17">
        <v>24</v>
      </c>
      <c r="I69" s="17"/>
      <c r="J69" s="17"/>
      <c r="L69" s="49"/>
      <c r="M69" s="150"/>
      <c r="N69" s="150"/>
      <c r="O69" s="51"/>
      <c r="P69" s="51"/>
      <c r="Q69" s="51"/>
      <c r="R69" s="51"/>
      <c r="S69" s="51"/>
      <c r="T69" s="51"/>
      <c r="U69" s="51"/>
      <c r="V69" s="47"/>
      <c r="W69" s="47"/>
      <c r="X69" s="47"/>
      <c r="Y69" s="47"/>
    </row>
    <row r="70" spans="1:25" ht="15.75" customHeight="1" x14ac:dyDescent="0.2">
      <c r="A70" s="31" t="s">
        <v>60</v>
      </c>
      <c r="B70" s="136"/>
      <c r="C70" s="152" t="s">
        <v>127</v>
      </c>
      <c r="D70" s="153"/>
      <c r="E70" s="153"/>
      <c r="F70" s="154"/>
      <c r="G70" s="17">
        <f t="shared" si="6"/>
        <v>0</v>
      </c>
      <c r="H70" s="17"/>
      <c r="I70" s="17"/>
      <c r="J70" s="17"/>
      <c r="L70" s="49"/>
      <c r="M70" s="150"/>
      <c r="N70" s="150"/>
      <c r="O70" s="51"/>
      <c r="P70" s="51"/>
      <c r="Q70" s="51"/>
      <c r="R70" s="51"/>
      <c r="S70" s="51"/>
      <c r="T70" s="51"/>
      <c r="U70" s="51"/>
      <c r="V70" s="47"/>
      <c r="W70" s="47"/>
      <c r="X70" s="47"/>
      <c r="Y70" s="47"/>
    </row>
    <row r="71" spans="1:25" ht="15.75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  <c r="L71" s="49"/>
      <c r="M71" s="150"/>
      <c r="N71" s="150"/>
      <c r="O71" s="51"/>
      <c r="P71" s="51"/>
      <c r="Q71" s="51"/>
      <c r="R71" s="51"/>
      <c r="S71" s="51"/>
      <c r="T71" s="51"/>
      <c r="U71" s="51"/>
      <c r="V71" s="47"/>
      <c r="W71" s="47"/>
      <c r="X71" s="47"/>
      <c r="Y71" s="47"/>
    </row>
    <row r="72" spans="1:25" ht="15.75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  <c r="L72" s="49"/>
      <c r="M72" s="150"/>
      <c r="N72" s="150"/>
      <c r="O72" s="51"/>
      <c r="P72" s="51"/>
      <c r="Q72" s="51"/>
      <c r="R72" s="51"/>
      <c r="S72" s="51"/>
      <c r="T72" s="51"/>
      <c r="U72" s="51"/>
      <c r="V72" s="47"/>
      <c r="W72" s="47"/>
      <c r="X72" s="47"/>
      <c r="Y72" s="47"/>
    </row>
    <row r="73" spans="1:25" ht="15.75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  <c r="L73" s="49"/>
      <c r="M73" s="150"/>
      <c r="N73" s="150"/>
      <c r="O73" s="51"/>
      <c r="P73" s="51"/>
      <c r="Q73" s="51"/>
      <c r="R73" s="51"/>
      <c r="S73" s="51"/>
      <c r="T73" s="51"/>
      <c r="U73" s="51"/>
      <c r="V73" s="47"/>
      <c r="W73" s="47"/>
      <c r="X73" s="47"/>
      <c r="Y73" s="47"/>
    </row>
    <row r="74" spans="1:25" ht="15.75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  <c r="L74" s="49"/>
      <c r="M74" s="150"/>
      <c r="N74" s="150"/>
      <c r="O74" s="51"/>
      <c r="P74" s="51"/>
      <c r="Q74" s="51"/>
      <c r="R74" s="51"/>
      <c r="S74" s="51"/>
      <c r="T74" s="51"/>
      <c r="U74" s="51"/>
      <c r="V74" s="47"/>
      <c r="W74" s="47"/>
      <c r="X74" s="47"/>
      <c r="Y74" s="47"/>
    </row>
    <row r="75" spans="1:25" ht="15.75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  <c r="L75" s="49"/>
      <c r="M75" s="150"/>
      <c r="N75" s="150"/>
      <c r="O75" s="51"/>
      <c r="P75" s="51"/>
      <c r="Q75" s="51"/>
      <c r="R75" s="51"/>
      <c r="S75" s="51"/>
      <c r="T75" s="51"/>
      <c r="U75" s="51"/>
      <c r="V75" s="51"/>
      <c r="W75" s="51"/>
      <c r="X75" s="47"/>
      <c r="Y75" s="52"/>
    </row>
    <row r="76" spans="1:25" ht="18.75" customHeight="1" x14ac:dyDescent="0.2">
      <c r="A76" s="6"/>
      <c r="B76" s="128" t="s">
        <v>48</v>
      </c>
      <c r="C76" s="169"/>
      <c r="D76" s="169"/>
      <c r="E76" s="169"/>
      <c r="F76" s="169"/>
      <c r="G76" s="169"/>
      <c r="H76" s="170"/>
      <c r="I76" s="17">
        <v>3</v>
      </c>
      <c r="J76" s="33"/>
      <c r="L76" s="49"/>
      <c r="M76" s="150"/>
      <c r="N76" s="150"/>
      <c r="O76" s="51"/>
      <c r="P76" s="51"/>
      <c r="Q76" s="51"/>
      <c r="R76" s="51"/>
      <c r="S76" s="51"/>
      <c r="T76" s="51"/>
      <c r="U76" s="53"/>
      <c r="V76" s="53"/>
      <c r="W76" s="53"/>
      <c r="X76" s="47"/>
      <c r="Y76" s="47"/>
    </row>
    <row r="77" spans="1:25" ht="18.75" customHeight="1" x14ac:dyDescent="0.2">
      <c r="A77" s="6"/>
      <c r="B77" s="128" t="s">
        <v>49</v>
      </c>
      <c r="C77" s="169"/>
      <c r="D77" s="169"/>
      <c r="E77" s="169"/>
      <c r="F77" s="169"/>
      <c r="G77" s="169"/>
      <c r="H77" s="170"/>
      <c r="I77" s="17">
        <v>157</v>
      </c>
      <c r="J77" s="33"/>
      <c r="L77" s="49"/>
      <c r="M77" s="150"/>
      <c r="N77" s="150"/>
      <c r="O77" s="54"/>
      <c r="P77" s="54"/>
      <c r="Q77" s="54"/>
      <c r="R77" s="54"/>
      <c r="S77" s="54"/>
      <c r="T77" s="54"/>
      <c r="U77" s="55"/>
      <c r="V77" s="56"/>
      <c r="W77" s="56"/>
      <c r="X77" s="47"/>
      <c r="Y77" s="47"/>
    </row>
    <row r="78" spans="1:25" ht="18.75" customHeight="1" x14ac:dyDescent="0.2">
      <c r="A78" s="6"/>
      <c r="B78" s="128" t="s">
        <v>50</v>
      </c>
      <c r="C78" s="169"/>
      <c r="D78" s="169"/>
      <c r="E78" s="169"/>
      <c r="F78" s="169"/>
      <c r="G78" s="169"/>
      <c r="H78" s="170"/>
      <c r="I78" s="20">
        <v>1.7000000000000001E-2</v>
      </c>
      <c r="J78" s="33"/>
      <c r="L78" s="49"/>
      <c r="M78" s="150"/>
      <c r="N78" s="150"/>
      <c r="O78" s="51"/>
      <c r="P78" s="51"/>
      <c r="Q78" s="51"/>
      <c r="R78" s="51"/>
      <c r="S78" s="51"/>
      <c r="T78" s="51"/>
      <c r="U78" s="50"/>
      <c r="V78" s="47"/>
      <c r="W78" s="47"/>
      <c r="X78" s="47"/>
      <c r="Y78" s="47"/>
    </row>
    <row r="79" spans="1:25" ht="15.75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  <c r="L79" s="49"/>
      <c r="M79" s="150"/>
      <c r="N79" s="150"/>
      <c r="O79" s="51"/>
      <c r="P79" s="51"/>
      <c r="Q79" s="51"/>
      <c r="R79" s="51"/>
      <c r="S79" s="51"/>
      <c r="T79" s="51"/>
      <c r="U79" s="50"/>
      <c r="V79" s="47"/>
      <c r="W79" s="47"/>
      <c r="X79" s="47"/>
      <c r="Y79" s="47"/>
    </row>
    <row r="80" spans="1:25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  <c r="L80" s="49"/>
      <c r="M80" s="150"/>
      <c r="N80" s="150"/>
      <c r="O80" s="51"/>
      <c r="P80" s="51"/>
      <c r="Q80" s="51"/>
      <c r="R80" s="51"/>
      <c r="S80" s="51"/>
      <c r="T80" s="51"/>
      <c r="U80" s="51"/>
      <c r="V80" s="51"/>
      <c r="W80" s="51"/>
      <c r="X80" s="47"/>
      <c r="Y80" s="47"/>
    </row>
    <row r="81" spans="12:25" ht="15.75" x14ac:dyDescent="0.2">
      <c r="L81" s="49"/>
      <c r="M81" s="150"/>
      <c r="N81" s="150"/>
      <c r="O81" s="51"/>
      <c r="P81" s="51"/>
      <c r="Q81" s="51"/>
      <c r="R81" s="51"/>
      <c r="S81" s="51"/>
      <c r="T81" s="51"/>
      <c r="U81" s="50"/>
      <c r="V81" s="47"/>
      <c r="W81" s="47"/>
      <c r="X81" s="47"/>
      <c r="Y81" s="47"/>
    </row>
    <row r="82" spans="12:25" ht="15.75" x14ac:dyDescent="0.2">
      <c r="L82" s="49"/>
      <c r="M82" s="150"/>
      <c r="N82" s="150"/>
      <c r="O82" s="51"/>
      <c r="P82" s="51"/>
      <c r="Q82" s="51"/>
      <c r="R82" s="51"/>
      <c r="S82" s="51"/>
      <c r="T82" s="51"/>
      <c r="U82" s="50"/>
      <c r="V82" s="47"/>
      <c r="W82" s="47"/>
      <c r="X82" s="47"/>
      <c r="Y82" s="47"/>
    </row>
    <row r="83" spans="12:25" ht="22.5" x14ac:dyDescent="0.2"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47"/>
      <c r="W83" s="47"/>
      <c r="X83" s="47"/>
      <c r="Y83" s="47"/>
    </row>
    <row r="84" spans="12:25" x14ac:dyDescent="0.2">
      <c r="L84" s="161"/>
      <c r="M84" s="162"/>
      <c r="N84" s="162"/>
      <c r="O84" s="162"/>
      <c r="P84" s="162"/>
      <c r="Q84" s="162"/>
      <c r="R84" s="163"/>
      <c r="S84" s="163"/>
      <c r="T84" s="163"/>
      <c r="U84" s="163"/>
      <c r="V84" s="47"/>
      <c r="W84" s="47"/>
      <c r="X84" s="47"/>
      <c r="Y84" s="47"/>
    </row>
    <row r="85" spans="12:25" x14ac:dyDescent="0.2">
      <c r="L85" s="161"/>
      <c r="M85" s="162"/>
      <c r="N85" s="162"/>
      <c r="O85" s="162"/>
      <c r="P85" s="162"/>
      <c r="Q85" s="162"/>
      <c r="R85" s="163"/>
      <c r="S85" s="57"/>
      <c r="T85" s="57"/>
      <c r="U85" s="58"/>
      <c r="V85" s="47"/>
      <c r="W85" s="47"/>
      <c r="X85" s="47"/>
      <c r="Y85" s="47"/>
    </row>
    <row r="86" spans="12:25" x14ac:dyDescent="0.2">
      <c r="L86" s="49"/>
      <c r="M86" s="158"/>
      <c r="N86" s="158"/>
      <c r="O86" s="158"/>
      <c r="P86" s="158"/>
      <c r="Q86" s="158"/>
      <c r="R86" s="48"/>
      <c r="S86" s="48"/>
      <c r="T86" s="48"/>
      <c r="U86" s="48"/>
      <c r="V86" s="164"/>
      <c r="W86" s="164"/>
      <c r="X86" s="164"/>
      <c r="Y86" s="164"/>
    </row>
    <row r="87" spans="12:25" ht="15.75" x14ac:dyDescent="0.2">
      <c r="L87" s="49"/>
      <c r="M87" s="150"/>
      <c r="N87" s="150"/>
      <c r="O87" s="150"/>
      <c r="P87" s="150"/>
      <c r="Q87" s="150"/>
      <c r="R87" s="51"/>
      <c r="S87" s="51"/>
      <c r="T87" s="51"/>
      <c r="U87" s="51"/>
      <c r="V87" s="59"/>
      <c r="W87" s="59"/>
      <c r="X87" s="59"/>
      <c r="Y87" s="59"/>
    </row>
    <row r="88" spans="12:25" ht="15.75" x14ac:dyDescent="0.2">
      <c r="L88" s="49"/>
      <c r="M88" s="165"/>
      <c r="N88" s="165"/>
      <c r="O88" s="165"/>
      <c r="P88" s="165"/>
      <c r="Q88" s="165"/>
      <c r="R88" s="51"/>
      <c r="S88" s="51"/>
      <c r="T88" s="51"/>
      <c r="U88" s="51"/>
      <c r="V88" s="47"/>
      <c r="W88" s="47"/>
      <c r="X88" s="47"/>
      <c r="Y88" s="47"/>
    </row>
    <row r="89" spans="12:25" ht="15.75" x14ac:dyDescent="0.2">
      <c r="L89" s="49"/>
      <c r="M89" s="150"/>
      <c r="N89" s="150"/>
      <c r="O89" s="150"/>
      <c r="P89" s="150"/>
      <c r="Q89" s="150"/>
      <c r="R89" s="51"/>
      <c r="S89" s="51"/>
      <c r="T89" s="51"/>
      <c r="U89" s="51"/>
      <c r="V89" s="47"/>
      <c r="W89" s="47"/>
      <c r="X89" s="47"/>
      <c r="Y89" s="47"/>
    </row>
    <row r="90" spans="12:25" ht="15.75" x14ac:dyDescent="0.2">
      <c r="L90" s="49"/>
      <c r="M90" s="150"/>
      <c r="N90" s="150"/>
      <c r="O90" s="150"/>
      <c r="P90" s="150"/>
      <c r="Q90" s="150"/>
      <c r="R90" s="51"/>
      <c r="S90" s="51"/>
      <c r="T90" s="51"/>
      <c r="U90" s="51"/>
      <c r="V90" s="47"/>
      <c r="W90" s="47"/>
      <c r="X90" s="47"/>
      <c r="Y90" s="47"/>
    </row>
    <row r="91" spans="12:25" ht="15.75" x14ac:dyDescent="0.2">
      <c r="L91" s="49"/>
      <c r="M91" s="150"/>
      <c r="N91" s="150"/>
      <c r="O91" s="150"/>
      <c r="P91" s="150"/>
      <c r="Q91" s="150"/>
      <c r="R91" s="51"/>
      <c r="S91" s="51"/>
      <c r="T91" s="51"/>
      <c r="U91" s="51"/>
      <c r="V91" s="47"/>
      <c r="W91" s="47"/>
      <c r="X91" s="47"/>
      <c r="Y91" s="47"/>
    </row>
    <row r="92" spans="12:25" ht="15.75" x14ac:dyDescent="0.2">
      <c r="L92" s="49"/>
      <c r="M92" s="150"/>
      <c r="N92" s="150"/>
      <c r="O92" s="150"/>
      <c r="P92" s="150"/>
      <c r="Q92" s="150"/>
      <c r="R92" s="51"/>
      <c r="S92" s="51"/>
      <c r="T92" s="51"/>
      <c r="U92" s="51"/>
      <c r="V92" s="47"/>
      <c r="W92" s="47"/>
      <c r="X92" s="47"/>
      <c r="Y92" s="47"/>
    </row>
    <row r="93" spans="12:25" ht="15.75" x14ac:dyDescent="0.2">
      <c r="L93" s="49"/>
      <c r="M93" s="150"/>
      <c r="N93" s="150"/>
      <c r="O93" s="150"/>
      <c r="P93" s="150"/>
      <c r="Q93" s="150"/>
      <c r="R93" s="51"/>
      <c r="S93" s="51"/>
      <c r="T93" s="51"/>
      <c r="U93" s="51"/>
      <c r="V93" s="47"/>
      <c r="W93" s="47"/>
      <c r="X93" s="47"/>
      <c r="Y93" s="47"/>
    </row>
    <row r="94" spans="12:25" ht="15.75" x14ac:dyDescent="0.2">
      <c r="L94" s="49"/>
      <c r="M94" s="150"/>
      <c r="N94" s="150"/>
      <c r="O94" s="150"/>
      <c r="P94" s="150"/>
      <c r="Q94" s="150"/>
      <c r="R94" s="51"/>
      <c r="S94" s="51"/>
      <c r="T94" s="51"/>
      <c r="U94" s="51"/>
      <c r="V94" s="47"/>
      <c r="W94" s="47"/>
      <c r="X94" s="47"/>
      <c r="Y94" s="47"/>
    </row>
    <row r="95" spans="12:25" ht="15.75" x14ac:dyDescent="0.2">
      <c r="L95" s="49"/>
      <c r="M95" s="150"/>
      <c r="N95" s="150"/>
      <c r="O95" s="150"/>
      <c r="P95" s="150"/>
      <c r="Q95" s="150"/>
      <c r="R95" s="51"/>
      <c r="S95" s="51"/>
      <c r="T95" s="51"/>
      <c r="U95" s="51"/>
      <c r="V95" s="47"/>
      <c r="W95" s="47"/>
      <c r="X95" s="47"/>
      <c r="Y95" s="47"/>
    </row>
    <row r="96" spans="12:25" ht="15.75" x14ac:dyDescent="0.2">
      <c r="L96" s="49"/>
      <c r="M96" s="150"/>
      <c r="N96" s="150"/>
      <c r="O96" s="150"/>
      <c r="P96" s="150"/>
      <c r="Q96" s="150"/>
      <c r="R96" s="51"/>
      <c r="S96" s="51"/>
      <c r="T96" s="51"/>
      <c r="U96" s="51"/>
      <c r="V96" s="47"/>
      <c r="W96" s="47"/>
      <c r="X96" s="47"/>
      <c r="Y96" s="47"/>
    </row>
    <row r="97" spans="12:25" ht="15.75" x14ac:dyDescent="0.2">
      <c r="L97" s="49"/>
      <c r="M97" s="150"/>
      <c r="N97" s="150"/>
      <c r="O97" s="150"/>
      <c r="P97" s="150"/>
      <c r="Q97" s="150"/>
      <c r="R97" s="51"/>
      <c r="S97" s="51"/>
      <c r="T97" s="51"/>
      <c r="U97" s="51"/>
      <c r="V97" s="47"/>
      <c r="W97" s="47"/>
      <c r="X97" s="47"/>
      <c r="Y97" s="47"/>
    </row>
    <row r="98" spans="12:25" ht="15.75" x14ac:dyDescent="0.2">
      <c r="L98" s="49"/>
      <c r="M98" s="150"/>
      <c r="N98" s="150"/>
      <c r="O98" s="150"/>
      <c r="P98" s="150"/>
      <c r="Q98" s="150"/>
      <c r="R98" s="51"/>
      <c r="S98" s="51"/>
      <c r="T98" s="51"/>
      <c r="U98" s="51"/>
      <c r="V98" s="47"/>
      <c r="W98" s="47"/>
      <c r="X98" s="47"/>
      <c r="Y98" s="47"/>
    </row>
    <row r="99" spans="12:25" ht="15.75" x14ac:dyDescent="0.2">
      <c r="L99" s="49"/>
      <c r="M99" s="150"/>
      <c r="N99" s="150"/>
      <c r="O99" s="150"/>
      <c r="P99" s="150"/>
      <c r="Q99" s="150"/>
      <c r="R99" s="51"/>
      <c r="S99" s="51"/>
      <c r="T99" s="51"/>
      <c r="U99" s="51"/>
      <c r="V99" s="47"/>
      <c r="W99" s="47"/>
      <c r="X99" s="47"/>
      <c r="Y99" s="47"/>
    </row>
    <row r="100" spans="12:25" ht="15.75" x14ac:dyDescent="0.2">
      <c r="L100" s="49"/>
      <c r="M100" s="150"/>
      <c r="N100" s="150"/>
      <c r="O100" s="150"/>
      <c r="P100" s="150"/>
      <c r="Q100" s="150"/>
      <c r="R100" s="51"/>
      <c r="S100" s="51"/>
      <c r="T100" s="51"/>
      <c r="U100" s="51"/>
      <c r="V100" s="47"/>
      <c r="W100" s="47"/>
      <c r="X100" s="47"/>
      <c r="Y100" s="47"/>
    </row>
    <row r="101" spans="12:25" ht="15.75" x14ac:dyDescent="0.2">
      <c r="L101" s="49"/>
      <c r="M101" s="150"/>
      <c r="N101" s="150"/>
      <c r="O101" s="150"/>
      <c r="P101" s="150"/>
      <c r="Q101" s="150"/>
      <c r="R101" s="51"/>
      <c r="S101" s="51"/>
      <c r="T101" s="51"/>
      <c r="U101" s="51"/>
      <c r="V101" s="47"/>
      <c r="W101" s="47"/>
      <c r="X101" s="47"/>
      <c r="Y101" s="47"/>
    </row>
    <row r="102" spans="12:25" ht="15.75" x14ac:dyDescent="0.2">
      <c r="L102" s="49"/>
      <c r="M102" s="150"/>
      <c r="N102" s="150"/>
      <c r="O102" s="150"/>
      <c r="P102" s="150"/>
      <c r="Q102" s="150"/>
      <c r="R102" s="51"/>
      <c r="S102" s="51"/>
      <c r="T102" s="51"/>
      <c r="U102" s="51"/>
      <c r="V102" s="47"/>
      <c r="W102" s="47"/>
      <c r="X102" s="47"/>
      <c r="Y102" s="47"/>
    </row>
    <row r="103" spans="12:25" ht="15.75" x14ac:dyDescent="0.2">
      <c r="L103" s="49"/>
      <c r="M103" s="150"/>
      <c r="N103" s="150"/>
      <c r="O103" s="150"/>
      <c r="P103" s="150"/>
      <c r="Q103" s="150"/>
      <c r="R103" s="51"/>
      <c r="S103" s="51"/>
      <c r="T103" s="51"/>
      <c r="U103" s="51"/>
      <c r="V103" s="47"/>
      <c r="W103" s="47"/>
      <c r="X103" s="47"/>
      <c r="Y103" s="47"/>
    </row>
    <row r="104" spans="12:25" ht="15.75" x14ac:dyDescent="0.2">
      <c r="L104" s="49"/>
      <c r="M104" s="150"/>
      <c r="N104" s="150"/>
      <c r="O104" s="150"/>
      <c r="P104" s="150"/>
      <c r="Q104" s="150"/>
      <c r="R104" s="60"/>
      <c r="S104" s="60"/>
      <c r="T104" s="60"/>
      <c r="U104" s="60"/>
      <c r="V104" s="47"/>
      <c r="W104" s="47"/>
      <c r="X104" s="47"/>
      <c r="Y104" s="47"/>
    </row>
    <row r="105" spans="12:25" ht="15.75" x14ac:dyDescent="0.2">
      <c r="L105" s="49"/>
      <c r="M105" s="150"/>
      <c r="N105" s="150"/>
      <c r="O105" s="150"/>
      <c r="P105" s="150"/>
      <c r="Q105" s="150"/>
      <c r="R105" s="60"/>
      <c r="S105" s="60"/>
      <c r="T105" s="60"/>
      <c r="U105" s="60"/>
      <c r="V105" s="47"/>
      <c r="W105" s="47"/>
      <c r="X105" s="47"/>
      <c r="Y105" s="47"/>
    </row>
    <row r="106" spans="12:25" ht="15.75" x14ac:dyDescent="0.2">
      <c r="L106" s="49"/>
      <c r="M106" s="150"/>
      <c r="N106" s="150"/>
      <c r="O106" s="150"/>
      <c r="P106" s="150"/>
      <c r="Q106" s="150"/>
      <c r="R106" s="51"/>
      <c r="S106" s="51"/>
      <c r="T106" s="51"/>
      <c r="U106" s="51"/>
      <c r="V106" s="47"/>
      <c r="W106" s="47"/>
      <c r="X106" s="47"/>
      <c r="Y106" s="47"/>
    </row>
    <row r="107" spans="12:25" ht="15.75" x14ac:dyDescent="0.2">
      <c r="L107" s="49"/>
      <c r="M107" s="150"/>
      <c r="N107" s="150"/>
      <c r="O107" s="150"/>
      <c r="P107" s="150"/>
      <c r="Q107" s="150"/>
      <c r="R107" s="51"/>
      <c r="S107" s="51"/>
      <c r="T107" s="51"/>
      <c r="U107" s="51"/>
      <c r="V107" s="47"/>
      <c r="W107" s="47"/>
      <c r="X107" s="47"/>
      <c r="Y107" s="47"/>
    </row>
    <row r="108" spans="12:25" ht="15.75" x14ac:dyDescent="0.2">
      <c r="L108" s="49"/>
      <c r="M108" s="150"/>
      <c r="N108" s="150"/>
      <c r="O108" s="150"/>
      <c r="P108" s="150"/>
      <c r="Q108" s="150"/>
      <c r="R108" s="51"/>
      <c r="S108" s="51"/>
      <c r="T108" s="51"/>
      <c r="U108" s="51"/>
      <c r="V108" s="47"/>
      <c r="W108" s="47"/>
      <c r="X108" s="47"/>
      <c r="Y108" s="47"/>
    </row>
    <row r="109" spans="12:25" ht="15.75" x14ac:dyDescent="0.2">
      <c r="L109" s="49"/>
      <c r="M109" s="150"/>
      <c r="N109" s="150"/>
      <c r="O109" s="150"/>
      <c r="P109" s="150"/>
      <c r="Q109" s="150"/>
      <c r="R109" s="51"/>
      <c r="S109" s="51"/>
      <c r="T109" s="51"/>
      <c r="U109" s="51"/>
      <c r="V109" s="47"/>
      <c r="W109" s="47"/>
      <c r="X109" s="47"/>
      <c r="Y109" s="47"/>
    </row>
    <row r="110" spans="12:25" ht="18.75" x14ac:dyDescent="0.2">
      <c r="L110" s="61"/>
      <c r="M110" s="50"/>
      <c r="N110" s="50"/>
      <c r="O110" s="50"/>
      <c r="P110" s="50"/>
      <c r="Q110" s="50"/>
      <c r="R110" s="50"/>
      <c r="S110" s="50"/>
      <c r="T110" s="50"/>
      <c r="U110" s="62"/>
      <c r="V110" s="47"/>
      <c r="W110" s="47"/>
      <c r="X110" s="47"/>
      <c r="Y110" s="47"/>
    </row>
    <row r="111" spans="12:25" ht="22.5" x14ac:dyDescent="0.2"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47"/>
      <c r="W111" s="47"/>
      <c r="X111" s="47"/>
      <c r="Y111" s="47"/>
    </row>
    <row r="112" spans="12:25" x14ac:dyDescent="0.2">
      <c r="L112" s="161"/>
      <c r="M112" s="162"/>
      <c r="N112" s="162"/>
      <c r="O112" s="162"/>
      <c r="P112" s="162"/>
      <c r="Q112" s="162"/>
      <c r="R112" s="163"/>
      <c r="S112" s="163"/>
      <c r="T112" s="163"/>
      <c r="U112" s="163"/>
      <c r="V112" s="47"/>
      <c r="W112" s="47"/>
      <c r="X112" s="47"/>
      <c r="Y112" s="47"/>
    </row>
    <row r="113" spans="12:25" x14ac:dyDescent="0.2">
      <c r="L113" s="161"/>
      <c r="M113" s="162"/>
      <c r="N113" s="162"/>
      <c r="O113" s="162"/>
      <c r="P113" s="162"/>
      <c r="Q113" s="162"/>
      <c r="R113" s="149"/>
      <c r="S113" s="149"/>
      <c r="T113" s="149"/>
      <c r="U113" s="149"/>
      <c r="V113" s="47"/>
      <c r="W113" s="47"/>
      <c r="X113" s="47"/>
      <c r="Y113" s="47"/>
    </row>
    <row r="114" spans="12:25" x14ac:dyDescent="0.2">
      <c r="L114" s="161"/>
      <c r="M114" s="162"/>
      <c r="N114" s="162"/>
      <c r="O114" s="162"/>
      <c r="P114" s="162"/>
      <c r="Q114" s="162"/>
      <c r="R114" s="149"/>
      <c r="S114" s="63"/>
      <c r="T114" s="63"/>
      <c r="U114" s="63"/>
      <c r="V114" s="47"/>
      <c r="W114" s="47"/>
      <c r="X114" s="47"/>
      <c r="Y114" s="47"/>
    </row>
    <row r="115" spans="12:25" x14ac:dyDescent="0.2">
      <c r="L115" s="49"/>
      <c r="M115" s="158"/>
      <c r="N115" s="158"/>
      <c r="O115" s="158"/>
      <c r="P115" s="158"/>
      <c r="Q115" s="158"/>
      <c r="R115" s="48"/>
      <c r="S115" s="48"/>
      <c r="T115" s="48"/>
      <c r="U115" s="48"/>
      <c r="V115" s="47"/>
      <c r="W115" s="47"/>
      <c r="X115" s="47"/>
      <c r="Y115" s="47"/>
    </row>
    <row r="116" spans="12:25" ht="18.75" x14ac:dyDescent="0.2">
      <c r="L116" s="49"/>
      <c r="M116" s="159"/>
      <c r="N116" s="159"/>
      <c r="O116" s="159"/>
      <c r="P116" s="159"/>
      <c r="Q116" s="159"/>
      <c r="R116" s="51"/>
      <c r="S116" s="51"/>
      <c r="T116" s="51"/>
      <c r="U116" s="51"/>
      <c r="V116" s="47"/>
      <c r="W116" s="47"/>
      <c r="X116" s="47"/>
      <c r="Y116" s="47"/>
    </row>
    <row r="117" spans="12:25" ht="15.75" x14ac:dyDescent="0.2">
      <c r="L117" s="49"/>
      <c r="M117" s="156"/>
      <c r="N117" s="157"/>
      <c r="O117" s="157"/>
      <c r="P117" s="157"/>
      <c r="Q117" s="157"/>
      <c r="R117" s="51"/>
      <c r="S117" s="51"/>
      <c r="T117" s="51"/>
      <c r="U117" s="51"/>
      <c r="V117" s="47"/>
      <c r="W117" s="59"/>
      <c r="X117" s="47"/>
      <c r="Y117" s="47"/>
    </row>
    <row r="118" spans="12:25" ht="15.75" x14ac:dyDescent="0.2">
      <c r="L118" s="49"/>
      <c r="M118" s="156"/>
      <c r="N118" s="157"/>
      <c r="O118" s="157"/>
      <c r="P118" s="157"/>
      <c r="Q118" s="157"/>
      <c r="R118" s="51"/>
      <c r="S118" s="51"/>
      <c r="T118" s="51"/>
      <c r="U118" s="51"/>
      <c r="V118" s="47"/>
      <c r="W118" s="59"/>
      <c r="X118" s="47"/>
      <c r="Y118" s="47"/>
    </row>
    <row r="119" spans="12:25" ht="15.75" x14ac:dyDescent="0.2">
      <c r="L119" s="49"/>
      <c r="M119" s="156"/>
      <c r="N119" s="157"/>
      <c r="O119" s="157"/>
      <c r="P119" s="157"/>
      <c r="Q119" s="157"/>
      <c r="R119" s="51"/>
      <c r="S119" s="51"/>
      <c r="T119" s="51"/>
      <c r="U119" s="51"/>
      <c r="V119" s="47"/>
      <c r="W119" s="59"/>
      <c r="X119" s="47"/>
      <c r="Y119" s="47"/>
    </row>
    <row r="120" spans="12:25" ht="15.75" x14ac:dyDescent="0.2">
      <c r="L120" s="49"/>
      <c r="M120" s="156"/>
      <c r="N120" s="157"/>
      <c r="O120" s="157"/>
      <c r="P120" s="157"/>
      <c r="Q120" s="157"/>
      <c r="R120" s="51"/>
      <c r="S120" s="51"/>
      <c r="T120" s="51"/>
      <c r="U120" s="51"/>
      <c r="V120" s="47"/>
      <c r="W120" s="59"/>
      <c r="X120" s="47"/>
      <c r="Y120" s="47"/>
    </row>
    <row r="121" spans="12:25" ht="15.75" x14ac:dyDescent="0.2">
      <c r="L121" s="49"/>
      <c r="M121" s="156"/>
      <c r="N121" s="157"/>
      <c r="O121" s="157"/>
      <c r="P121" s="157"/>
      <c r="Q121" s="157"/>
      <c r="R121" s="51"/>
      <c r="S121" s="51"/>
      <c r="T121" s="51"/>
      <c r="U121" s="51"/>
      <c r="V121" s="47"/>
      <c r="W121" s="47"/>
      <c r="X121" s="47"/>
      <c r="Y121" s="47"/>
    </row>
    <row r="122" spans="12:25" ht="15.75" x14ac:dyDescent="0.2">
      <c r="L122" s="49"/>
      <c r="M122" s="156"/>
      <c r="N122" s="157"/>
      <c r="O122" s="157"/>
      <c r="P122" s="157"/>
      <c r="Q122" s="157"/>
      <c r="R122" s="51"/>
      <c r="S122" s="51"/>
      <c r="T122" s="51"/>
      <c r="U122" s="51"/>
      <c r="V122" s="47"/>
      <c r="W122" s="59"/>
      <c r="X122" s="47"/>
      <c r="Y122" s="47"/>
    </row>
    <row r="123" spans="12:25" ht="15.75" x14ac:dyDescent="0.2">
      <c r="L123" s="49"/>
      <c r="M123" s="155"/>
      <c r="N123" s="155"/>
      <c r="O123" s="155"/>
      <c r="P123" s="155"/>
      <c r="Q123" s="155"/>
      <c r="R123" s="51"/>
      <c r="S123" s="51"/>
      <c r="T123" s="51"/>
      <c r="U123" s="51"/>
      <c r="V123" s="47"/>
      <c r="W123" s="47"/>
      <c r="X123" s="47"/>
      <c r="Y123" s="47"/>
    </row>
    <row r="124" spans="12:25" ht="15.75" x14ac:dyDescent="0.2">
      <c r="L124" s="49"/>
      <c r="M124" s="156"/>
      <c r="N124" s="157"/>
      <c r="O124" s="157"/>
      <c r="P124" s="157"/>
      <c r="Q124" s="157"/>
      <c r="R124" s="51"/>
      <c r="S124" s="51"/>
      <c r="T124" s="51"/>
      <c r="U124" s="51"/>
      <c r="V124" s="47"/>
      <c r="W124" s="47"/>
      <c r="X124" s="47"/>
      <c r="Y124" s="47"/>
    </row>
    <row r="125" spans="12:25" ht="15.75" x14ac:dyDescent="0.2">
      <c r="L125" s="49"/>
      <c r="M125" s="156"/>
      <c r="N125" s="157"/>
      <c r="O125" s="157"/>
      <c r="P125" s="157"/>
      <c r="Q125" s="157"/>
      <c r="R125" s="51"/>
      <c r="S125" s="51"/>
      <c r="T125" s="51"/>
      <c r="U125" s="51"/>
      <c r="V125" s="47"/>
      <c r="W125" s="47"/>
      <c r="X125" s="47"/>
      <c r="Y125" s="47"/>
    </row>
    <row r="126" spans="12:25" ht="15.75" x14ac:dyDescent="0.2">
      <c r="L126" s="49"/>
      <c r="M126" s="156"/>
      <c r="N126" s="157"/>
      <c r="O126" s="157"/>
      <c r="P126" s="157"/>
      <c r="Q126" s="157"/>
      <c r="R126" s="51"/>
      <c r="S126" s="51"/>
      <c r="T126" s="51"/>
      <c r="U126" s="51"/>
      <c r="V126" s="47"/>
      <c r="W126" s="59"/>
      <c r="X126" s="47"/>
      <c r="Y126" s="47"/>
    </row>
    <row r="127" spans="12:25" ht="15.75" x14ac:dyDescent="0.2">
      <c r="L127" s="49"/>
      <c r="M127" s="156"/>
      <c r="N127" s="157"/>
      <c r="O127" s="157"/>
      <c r="P127" s="157"/>
      <c r="Q127" s="157"/>
      <c r="R127" s="51"/>
      <c r="S127" s="51"/>
      <c r="T127" s="51"/>
      <c r="U127" s="51"/>
      <c r="V127" s="47"/>
      <c r="W127" s="59"/>
      <c r="X127" s="47"/>
      <c r="Y127" s="47"/>
    </row>
    <row r="128" spans="12:25" ht="15.75" x14ac:dyDescent="0.2">
      <c r="L128" s="49"/>
      <c r="M128" s="156"/>
      <c r="N128" s="157"/>
      <c r="O128" s="157"/>
      <c r="P128" s="157"/>
      <c r="Q128" s="157"/>
      <c r="R128" s="51"/>
      <c r="S128" s="51"/>
      <c r="T128" s="51"/>
      <c r="U128" s="51"/>
      <c r="V128" s="47"/>
      <c r="W128" s="47"/>
      <c r="X128" s="47"/>
      <c r="Y128" s="47"/>
    </row>
    <row r="129" spans="12:25" x14ac:dyDescent="0.2">
      <c r="L129" s="61"/>
      <c r="M129" s="50"/>
      <c r="N129" s="50"/>
      <c r="O129" s="50"/>
      <c r="P129" s="50"/>
      <c r="Q129" s="50"/>
      <c r="R129" s="50"/>
      <c r="S129" s="64"/>
      <c r="T129" s="64"/>
      <c r="U129" s="50"/>
      <c r="V129" s="47"/>
      <c r="W129" s="47"/>
      <c r="X129" s="47"/>
      <c r="Y129" s="47"/>
    </row>
    <row r="130" spans="12:25" x14ac:dyDescent="0.2">
      <c r="L130" s="61"/>
      <c r="M130" s="50"/>
      <c r="N130" s="50"/>
      <c r="O130" s="50"/>
      <c r="P130" s="50"/>
      <c r="Q130" s="50"/>
      <c r="R130" s="50"/>
      <c r="S130" s="50"/>
      <c r="T130" s="50"/>
      <c r="U130" s="50"/>
      <c r="V130" s="47"/>
      <c r="W130" s="47"/>
      <c r="X130" s="47"/>
      <c r="Y130" s="47"/>
    </row>
    <row r="131" spans="12:25" x14ac:dyDescent="0.2">
      <c r="L131" s="61"/>
      <c r="M131" s="50"/>
      <c r="N131" s="50"/>
      <c r="O131" s="50"/>
      <c r="P131" s="50"/>
      <c r="Q131" s="50"/>
      <c r="R131" s="50"/>
      <c r="S131" s="50"/>
      <c r="T131" s="50"/>
      <c r="U131" s="50"/>
      <c r="V131" s="47"/>
      <c r="W131" s="47"/>
      <c r="X131" s="47"/>
      <c r="Y131" s="47"/>
    </row>
    <row r="132" spans="12:25" x14ac:dyDescent="0.2">
      <c r="L132" s="61"/>
      <c r="M132" s="50"/>
      <c r="N132" s="50"/>
      <c r="O132" s="50"/>
      <c r="P132" s="50"/>
      <c r="Q132" s="50"/>
      <c r="R132" s="50"/>
      <c r="S132" s="50"/>
      <c r="T132" s="50"/>
      <c r="U132" s="50"/>
      <c r="V132" s="47"/>
      <c r="W132" s="47"/>
      <c r="X132" s="47"/>
      <c r="Y132" s="47"/>
    </row>
    <row r="133" spans="12:25" x14ac:dyDescent="0.2">
      <c r="L133" s="61"/>
      <c r="M133" s="50"/>
      <c r="N133" s="50"/>
      <c r="O133" s="50"/>
      <c r="P133" s="50"/>
      <c r="Q133" s="50"/>
      <c r="R133" s="50"/>
      <c r="S133" s="50"/>
      <c r="T133" s="50"/>
      <c r="U133" s="50"/>
      <c r="V133" s="47"/>
      <c r="W133" s="47"/>
      <c r="X133" s="47"/>
      <c r="Y133" s="47"/>
    </row>
    <row r="134" spans="12:25" ht="18.75" x14ac:dyDescent="0.2">
      <c r="L134" s="61"/>
      <c r="M134" s="148"/>
      <c r="N134" s="148"/>
      <c r="O134" s="148"/>
      <c r="P134" s="148"/>
      <c r="Q134" s="148"/>
      <c r="R134" s="148"/>
      <c r="S134" s="148"/>
      <c r="T134" s="51"/>
      <c r="U134" s="50"/>
      <c r="V134" s="47"/>
      <c r="W134" s="47"/>
      <c r="X134" s="47"/>
      <c r="Y134" s="47"/>
    </row>
    <row r="135" spans="12:25" ht="18.75" x14ac:dyDescent="0.2">
      <c r="L135" s="61"/>
      <c r="M135" s="148"/>
      <c r="N135" s="148"/>
      <c r="O135" s="148"/>
      <c r="P135" s="148"/>
      <c r="Q135" s="148"/>
      <c r="R135" s="148"/>
      <c r="S135" s="148"/>
      <c r="T135" s="51"/>
      <c r="U135" s="50"/>
      <c r="V135" s="47"/>
      <c r="W135" s="47"/>
      <c r="X135" s="47"/>
      <c r="Y135" s="47"/>
    </row>
    <row r="136" spans="12:25" ht="18.75" x14ac:dyDescent="0.2">
      <c r="L136" s="61"/>
      <c r="M136" s="148"/>
      <c r="N136" s="148"/>
      <c r="O136" s="148"/>
      <c r="P136" s="148"/>
      <c r="Q136" s="148"/>
      <c r="R136" s="148"/>
      <c r="S136" s="148"/>
      <c r="T136" s="65"/>
      <c r="U136" s="50"/>
      <c r="V136" s="47"/>
      <c r="W136" s="47"/>
      <c r="X136" s="47"/>
      <c r="Y136" s="47"/>
    </row>
    <row r="137" spans="12:25" x14ac:dyDescent="0.2">
      <c r="L137" s="61"/>
      <c r="M137" s="50"/>
      <c r="N137" s="50"/>
      <c r="O137" s="50"/>
      <c r="P137" s="50"/>
      <c r="Q137" s="50"/>
      <c r="R137" s="50"/>
      <c r="S137" s="50"/>
      <c r="T137" s="50"/>
      <c r="U137" s="50"/>
      <c r="V137" s="47"/>
      <c r="W137" s="47"/>
      <c r="X137" s="47"/>
      <c r="Y137" s="47"/>
    </row>
    <row r="138" spans="12:25" ht="18.75" x14ac:dyDescent="0.3">
      <c r="L138" s="61"/>
      <c r="M138" s="50"/>
      <c r="N138" s="151"/>
      <c r="O138" s="151"/>
      <c r="P138" s="151"/>
      <c r="Q138" s="151"/>
      <c r="R138" s="151"/>
      <c r="S138" s="151"/>
      <c r="T138" s="151"/>
      <c r="U138" s="151"/>
      <c r="V138" s="47"/>
      <c r="W138" s="47"/>
      <c r="X138" s="47"/>
      <c r="Y138" s="47"/>
    </row>
  </sheetData>
  <mergeCells count="172">
    <mergeCell ref="B51:F51"/>
    <mergeCell ref="A53:J53"/>
    <mergeCell ref="A54:A56"/>
    <mergeCell ref="B54:F56"/>
    <mergeCell ref="G54:J54"/>
    <mergeCell ref="G55:G56"/>
    <mergeCell ref="H55:J55"/>
    <mergeCell ref="B57:F57"/>
    <mergeCell ref="B76:H76"/>
    <mergeCell ref="B65:F65"/>
    <mergeCell ref="B66:B70"/>
    <mergeCell ref="C66:F66"/>
    <mergeCell ref="C67:F67"/>
    <mergeCell ref="C68:F68"/>
    <mergeCell ref="C69:F69"/>
    <mergeCell ref="C70:F70"/>
    <mergeCell ref="B59:B64"/>
    <mergeCell ref="B58:F58"/>
    <mergeCell ref="C63:F63"/>
    <mergeCell ref="C62:F62"/>
    <mergeCell ref="C61:F61"/>
    <mergeCell ref="C60:F60"/>
    <mergeCell ref="C59:F59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23:C23"/>
    <mergeCell ref="B24:C24"/>
    <mergeCell ref="A25:J25"/>
    <mergeCell ref="A26:A27"/>
    <mergeCell ref="B26:F27"/>
    <mergeCell ref="G26:G27"/>
    <mergeCell ref="H26:J26"/>
    <mergeCell ref="B38:F38"/>
    <mergeCell ref="B28:F28"/>
    <mergeCell ref="B37:F37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  <mergeCell ref="B9:C9"/>
    <mergeCell ref="C80:J80"/>
    <mergeCell ref="L59:U59"/>
    <mergeCell ref="L60:L62"/>
    <mergeCell ref="M60:N62"/>
    <mergeCell ref="O60:O62"/>
    <mergeCell ref="P60:P62"/>
    <mergeCell ref="Q60:Q62"/>
    <mergeCell ref="R60:R62"/>
    <mergeCell ref="S60:T60"/>
    <mergeCell ref="U60:U62"/>
    <mergeCell ref="S61:T61"/>
    <mergeCell ref="M63:N63"/>
    <mergeCell ref="M64:N64"/>
    <mergeCell ref="M65:N65"/>
    <mergeCell ref="M66:N66"/>
    <mergeCell ref="M67:N67"/>
    <mergeCell ref="B77:H77"/>
    <mergeCell ref="B78:H78"/>
    <mergeCell ref="M73:N73"/>
    <mergeCell ref="M74:N74"/>
    <mergeCell ref="M75:N75"/>
    <mergeCell ref="M76:N76"/>
    <mergeCell ref="M77:N77"/>
    <mergeCell ref="M68:N68"/>
    <mergeCell ref="M69:N69"/>
    <mergeCell ref="M70:N70"/>
    <mergeCell ref="M71:N71"/>
    <mergeCell ref="M72:N72"/>
    <mergeCell ref="L83:U83"/>
    <mergeCell ref="L84:L85"/>
    <mergeCell ref="M84:Q85"/>
    <mergeCell ref="R84:R85"/>
    <mergeCell ref="S84:U84"/>
    <mergeCell ref="M78:N78"/>
    <mergeCell ref="M79:N79"/>
    <mergeCell ref="M80:N80"/>
    <mergeCell ref="M81:N81"/>
    <mergeCell ref="M82:N82"/>
    <mergeCell ref="M99:Q99"/>
    <mergeCell ref="M90:Q90"/>
    <mergeCell ref="M91:Q91"/>
    <mergeCell ref="M92:Q92"/>
    <mergeCell ref="M93:Q93"/>
    <mergeCell ref="M94:Q94"/>
    <mergeCell ref="M86:Q86"/>
    <mergeCell ref="V86:Y86"/>
    <mergeCell ref="M87:Q87"/>
    <mergeCell ref="M88:Q88"/>
    <mergeCell ref="M89:Q89"/>
    <mergeCell ref="M95:Q95"/>
    <mergeCell ref="M96:Q96"/>
    <mergeCell ref="M97:Q97"/>
    <mergeCell ref="M98:Q98"/>
    <mergeCell ref="M136:S136"/>
    <mergeCell ref="N138:U138"/>
    <mergeCell ref="C64:F64"/>
    <mergeCell ref="M123:Q123"/>
    <mergeCell ref="M124:M128"/>
    <mergeCell ref="N124:Q124"/>
    <mergeCell ref="N125:Q125"/>
    <mergeCell ref="N126:Q126"/>
    <mergeCell ref="N127:Q127"/>
    <mergeCell ref="N128:Q128"/>
    <mergeCell ref="M115:Q115"/>
    <mergeCell ref="M116:Q116"/>
    <mergeCell ref="M117:M122"/>
    <mergeCell ref="N117:Q117"/>
    <mergeCell ref="N118:Q118"/>
    <mergeCell ref="N119:Q119"/>
    <mergeCell ref="N120:Q120"/>
    <mergeCell ref="N121:Q121"/>
    <mergeCell ref="N122:Q122"/>
    <mergeCell ref="L111:U111"/>
    <mergeCell ref="L112:L114"/>
    <mergeCell ref="M112:Q114"/>
    <mergeCell ref="R112:U112"/>
    <mergeCell ref="R113:R114"/>
    <mergeCell ref="M134:S134"/>
    <mergeCell ref="M135:S135"/>
    <mergeCell ref="S113:U113"/>
    <mergeCell ref="M105:Q105"/>
    <mergeCell ref="M106:Q106"/>
    <mergeCell ref="M107:Q107"/>
    <mergeCell ref="M108:Q108"/>
    <mergeCell ref="M109:Q109"/>
    <mergeCell ref="M100:Q100"/>
    <mergeCell ref="M101:Q101"/>
    <mergeCell ref="M102:Q102"/>
    <mergeCell ref="M103:Q103"/>
    <mergeCell ref="M104:Q104"/>
  </mergeCells>
  <pageMargins left="0.70866141732283472" right="0.70866141732283472" top="0.74803149606299213" bottom="0.74803149606299213" header="0.31496062992125984" footer="0.31496062992125984"/>
  <pageSetup paperSize="9" scale="69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138"/>
  <sheetViews>
    <sheetView topLeftCell="A52" workbookViewId="0">
      <selection activeCell="I17" sqref="I17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39</v>
      </c>
      <c r="E6" s="18">
        <v>0</v>
      </c>
      <c r="F6" s="18">
        <v>0</v>
      </c>
      <c r="G6" s="18">
        <v>39</v>
      </c>
      <c r="H6" s="17" t="s">
        <v>7</v>
      </c>
      <c r="I6" s="17" t="s">
        <v>7</v>
      </c>
      <c r="J6" s="36">
        <f>SUM(D6:F6)</f>
        <v>39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30</v>
      </c>
      <c r="E8" s="18">
        <v>0</v>
      </c>
      <c r="F8" s="18">
        <v>0</v>
      </c>
      <c r="G8" s="18">
        <v>30</v>
      </c>
      <c r="H8" s="17" t="s">
        <v>7</v>
      </c>
      <c r="I8" s="17" t="s">
        <v>7</v>
      </c>
      <c r="J8" s="36">
        <f t="shared" si="0"/>
        <v>30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1</v>
      </c>
      <c r="E10" s="17">
        <v>0</v>
      </c>
      <c r="F10" s="17">
        <v>0</v>
      </c>
      <c r="G10" s="18">
        <v>1</v>
      </c>
      <c r="H10" s="17" t="s">
        <v>7</v>
      </c>
      <c r="I10" s="17" t="s">
        <v>7</v>
      </c>
      <c r="J10" s="36">
        <f t="shared" si="0"/>
        <v>1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5282</v>
      </c>
      <c r="E11" s="17">
        <v>0</v>
      </c>
      <c r="F11" s="17">
        <v>0</v>
      </c>
      <c r="G11" s="18">
        <v>5282</v>
      </c>
      <c r="H11" s="17">
        <v>4640</v>
      </c>
      <c r="I11" s="17">
        <v>660</v>
      </c>
      <c r="J11" s="36">
        <f t="shared" si="0"/>
        <v>5282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1635</v>
      </c>
      <c r="E12" s="17">
        <v>0</v>
      </c>
      <c r="F12" s="17">
        <v>0</v>
      </c>
      <c r="G12" s="18">
        <v>1635</v>
      </c>
      <c r="H12" s="17">
        <v>1467</v>
      </c>
      <c r="I12" s="17">
        <v>182</v>
      </c>
      <c r="J12" s="36">
        <f t="shared" si="0"/>
        <v>1635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505</v>
      </c>
      <c r="E13" s="17">
        <v>0</v>
      </c>
      <c r="F13" s="17">
        <v>0</v>
      </c>
      <c r="G13" s="18">
        <v>505</v>
      </c>
      <c r="H13" s="17">
        <v>491</v>
      </c>
      <c r="I13" s="17">
        <v>88</v>
      </c>
      <c r="J13" s="36">
        <f t="shared" si="0"/>
        <v>505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5282</v>
      </c>
      <c r="E17" s="17">
        <v>0</v>
      </c>
      <c r="F17" s="17">
        <v>0</v>
      </c>
      <c r="G17" s="18">
        <v>5282</v>
      </c>
      <c r="H17" s="17">
        <v>4640</v>
      </c>
      <c r="I17" s="17">
        <v>660</v>
      </c>
      <c r="J17" s="36">
        <f t="shared" si="0"/>
        <v>5282</v>
      </c>
      <c r="K17" s="36">
        <f>H11+H14</f>
        <v>4640</v>
      </c>
      <c r="L17" s="36">
        <f>I11+I14</f>
        <v>660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1635</v>
      </c>
      <c r="E18" s="17">
        <v>0</v>
      </c>
      <c r="F18" s="17">
        <v>0</v>
      </c>
      <c r="G18" s="18">
        <v>1635</v>
      </c>
      <c r="H18" s="17">
        <v>1467</v>
      </c>
      <c r="I18" s="17">
        <v>182</v>
      </c>
      <c r="J18" s="43">
        <f t="shared" si="0"/>
        <v>1635</v>
      </c>
      <c r="K18" s="43">
        <f>H12+H15</f>
        <v>1467</v>
      </c>
      <c r="L18" s="43">
        <f>I12+I15</f>
        <v>182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30.954184021204089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30.954184021204089</v>
      </c>
      <c r="H19" s="35">
        <f t="shared" si="1"/>
        <v>31.616379310344829</v>
      </c>
      <c r="I19" s="35">
        <f t="shared" si="1"/>
        <v>27.575757575757574</v>
      </c>
      <c r="J19" s="44">
        <f>G12+G15</f>
        <v>1635</v>
      </c>
      <c r="K19" s="45">
        <f>H12+H15</f>
        <v>1467</v>
      </c>
      <c r="L19" s="45">
        <f>I12+I15</f>
        <v>182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2</v>
      </c>
      <c r="E20" s="17"/>
      <c r="F20" s="17"/>
      <c r="G20" s="17">
        <v>2</v>
      </c>
      <c r="H20" s="17">
        <v>2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>
        <v>19</v>
      </c>
      <c r="E21" s="17"/>
      <c r="F21" s="17"/>
      <c r="G21" s="17">
        <v>19</v>
      </c>
      <c r="H21" s="17">
        <v>19</v>
      </c>
      <c r="I21" s="17">
        <v>8</v>
      </c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1656</v>
      </c>
      <c r="E22" s="19">
        <f t="shared" ref="E22:G22" si="2">E18+E20+E21</f>
        <v>0</v>
      </c>
      <c r="F22" s="19">
        <f t="shared" si="2"/>
        <v>0</v>
      </c>
      <c r="G22" s="19">
        <f t="shared" si="2"/>
        <v>1656</v>
      </c>
      <c r="H22" s="19">
        <f>H18+H20+H21</f>
        <v>1488</v>
      </c>
      <c r="I22" s="19">
        <f>I18+I21</f>
        <v>190</v>
      </c>
      <c r="J22" s="36">
        <f>G18+G20+G21</f>
        <v>1656</v>
      </c>
      <c r="K22" s="36">
        <f>H18+H20+H21</f>
        <v>1488</v>
      </c>
      <c r="L22" s="36">
        <f>I18+I21</f>
        <v>190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141</v>
      </c>
      <c r="E23" s="17"/>
      <c r="F23" s="17"/>
      <c r="G23" s="17">
        <v>141</v>
      </c>
      <c r="H23" s="17">
        <v>137</v>
      </c>
      <c r="I23" s="17">
        <v>7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39</v>
      </c>
      <c r="H29" s="17">
        <v>0</v>
      </c>
      <c r="I29" s="17">
        <v>35</v>
      </c>
      <c r="J29" s="17">
        <v>1</v>
      </c>
      <c r="K29" s="37">
        <f>G31+G32</f>
        <v>39</v>
      </c>
      <c r="L29" s="37">
        <f>H31+H32</f>
        <v>0</v>
      </c>
      <c r="M29" s="37">
        <f>I31+I32</f>
        <v>35</v>
      </c>
      <c r="N29" s="37">
        <f>J31+J32</f>
        <v>1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39</v>
      </c>
      <c r="H31" s="17">
        <v>0</v>
      </c>
      <c r="I31" s="17">
        <v>35</v>
      </c>
      <c r="J31" s="17">
        <v>1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18</v>
      </c>
      <c r="H33" s="17">
        <v>0</v>
      </c>
      <c r="I33" s="17">
        <v>16</v>
      </c>
      <c r="J33" s="17">
        <v>1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105</v>
      </c>
      <c r="H34" s="17">
        <v>0</v>
      </c>
      <c r="I34" s="17">
        <v>99</v>
      </c>
      <c r="J34" s="17">
        <v>9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89</v>
      </c>
      <c r="H35" s="17">
        <v>0</v>
      </c>
      <c r="I35" s="17">
        <v>88</v>
      </c>
      <c r="J35" s="17">
        <v>6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51</v>
      </c>
      <c r="H36" s="17">
        <v>0</v>
      </c>
      <c r="I36" s="17">
        <v>50</v>
      </c>
      <c r="J36" s="17">
        <v>4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0</v>
      </c>
      <c r="H42" s="17">
        <v>0</v>
      </c>
      <c r="I42" s="17">
        <v>0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/>
      <c r="H45" s="17"/>
      <c r="I45" s="17"/>
      <c r="J45" s="17"/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27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27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27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/>
      <c r="H51" s="17"/>
      <c r="I51" s="17"/>
      <c r="J51" s="17"/>
    </row>
    <row r="52" spans="1:27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27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27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27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27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27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27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</v>
      </c>
      <c r="H58" s="17">
        <f t="shared" ref="H58:J58" si="3">SUM(H59:H64)</f>
        <v>0</v>
      </c>
      <c r="I58" s="17">
        <f t="shared" si="3"/>
        <v>1</v>
      </c>
      <c r="J58" s="17">
        <f t="shared" si="3"/>
        <v>0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</row>
    <row r="59" spans="1:27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47"/>
      <c r="W59" s="47"/>
      <c r="X59" s="47"/>
      <c r="Y59" s="47"/>
      <c r="Z59" s="47"/>
      <c r="AA59" s="47"/>
    </row>
    <row r="60" spans="1:27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166"/>
      <c r="M60" s="167"/>
      <c r="N60" s="167"/>
      <c r="O60" s="158"/>
      <c r="P60" s="158"/>
      <c r="Q60" s="158"/>
      <c r="R60" s="158"/>
      <c r="S60" s="158"/>
      <c r="T60" s="158"/>
      <c r="U60" s="168"/>
      <c r="V60" s="47"/>
      <c r="W60" s="47"/>
      <c r="X60" s="47"/>
      <c r="Y60" s="47"/>
      <c r="Z60" s="47"/>
      <c r="AA60" s="47"/>
    </row>
    <row r="61" spans="1:27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166"/>
      <c r="M61" s="167"/>
      <c r="N61" s="167"/>
      <c r="O61" s="158"/>
      <c r="P61" s="158"/>
      <c r="Q61" s="158"/>
      <c r="R61" s="158"/>
      <c r="S61" s="158"/>
      <c r="T61" s="158"/>
      <c r="U61" s="180"/>
      <c r="V61" s="47"/>
      <c r="W61" s="47"/>
      <c r="X61" s="47"/>
      <c r="Y61" s="47"/>
      <c r="Z61" s="47"/>
      <c r="AA61" s="47"/>
    </row>
    <row r="62" spans="1:27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166"/>
      <c r="M62" s="167"/>
      <c r="N62" s="167"/>
      <c r="O62" s="158"/>
      <c r="P62" s="158"/>
      <c r="Q62" s="158"/>
      <c r="R62" s="158"/>
      <c r="S62" s="48"/>
      <c r="T62" s="48"/>
      <c r="U62" s="180"/>
      <c r="V62" s="47"/>
      <c r="W62" s="47"/>
      <c r="X62" s="47"/>
      <c r="Y62" s="47"/>
      <c r="Z62" s="47"/>
      <c r="AA62" s="47"/>
    </row>
    <row r="63" spans="1:27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/>
      <c r="I63" s="17">
        <v>1</v>
      </c>
      <c r="J63" s="17"/>
      <c r="L63" s="49"/>
      <c r="M63" s="158"/>
      <c r="N63" s="158"/>
      <c r="O63" s="48"/>
      <c r="P63" s="48"/>
      <c r="Q63" s="48"/>
      <c r="R63" s="48"/>
      <c r="S63" s="48"/>
      <c r="T63" s="48"/>
      <c r="U63" s="50"/>
      <c r="V63" s="47"/>
      <c r="W63" s="47"/>
      <c r="X63" s="47"/>
      <c r="Y63" s="47"/>
      <c r="Z63" s="47"/>
      <c r="AA63" s="47"/>
    </row>
    <row r="64" spans="1:27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49"/>
      <c r="M64" s="150"/>
      <c r="N64" s="150"/>
      <c r="O64" s="51"/>
      <c r="P64" s="51"/>
      <c r="Q64" s="51"/>
      <c r="R64" s="51"/>
      <c r="S64" s="51"/>
      <c r="T64" s="51"/>
      <c r="U64" s="51"/>
      <c r="V64" s="47"/>
      <c r="W64" s="47"/>
      <c r="X64" s="47"/>
      <c r="Y64" s="47"/>
      <c r="Z64" s="47"/>
      <c r="AA64" s="47"/>
    </row>
    <row r="65" spans="1:27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29</v>
      </c>
      <c r="H65" s="17">
        <f t="shared" ref="H65:J65" si="5">SUM(H66:H70)</f>
        <v>26</v>
      </c>
      <c r="I65" s="17">
        <f t="shared" si="5"/>
        <v>3</v>
      </c>
      <c r="J65" s="17">
        <f t="shared" si="5"/>
        <v>0</v>
      </c>
      <c r="L65" s="49"/>
      <c r="M65" s="165"/>
      <c r="N65" s="165"/>
      <c r="O65" s="51"/>
      <c r="P65" s="51"/>
      <c r="Q65" s="51"/>
      <c r="R65" s="51"/>
      <c r="S65" s="51"/>
      <c r="T65" s="51"/>
      <c r="U65" s="51"/>
      <c r="V65" s="47"/>
      <c r="W65" s="47"/>
      <c r="X65" s="47"/>
      <c r="Y65" s="47"/>
      <c r="Z65" s="47"/>
      <c r="AA65" s="47"/>
    </row>
    <row r="66" spans="1:27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28</v>
      </c>
      <c r="H66" s="17">
        <v>25</v>
      </c>
      <c r="I66" s="17">
        <v>3</v>
      </c>
      <c r="J66" s="17"/>
      <c r="L66" s="49"/>
      <c r="M66" s="150"/>
      <c r="N66" s="150"/>
      <c r="O66" s="51"/>
      <c r="P66" s="51"/>
      <c r="Q66" s="51"/>
      <c r="R66" s="51"/>
      <c r="S66" s="51"/>
      <c r="T66" s="51"/>
      <c r="U66" s="51"/>
      <c r="V66" s="47"/>
      <c r="W66" s="47"/>
      <c r="X66" s="47"/>
      <c r="Y66" s="47"/>
      <c r="Z66" s="47"/>
      <c r="AA66" s="47"/>
    </row>
    <row r="67" spans="1:27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1</v>
      </c>
      <c r="H67" s="17">
        <v>1</v>
      </c>
      <c r="I67" s="17"/>
      <c r="J67" s="17"/>
      <c r="L67" s="49"/>
      <c r="M67" s="150"/>
      <c r="N67" s="150"/>
      <c r="O67" s="51"/>
      <c r="P67" s="51"/>
      <c r="Q67" s="51"/>
      <c r="R67" s="51"/>
      <c r="S67" s="51"/>
      <c r="T67" s="51"/>
      <c r="U67" s="51"/>
      <c r="V67" s="47"/>
      <c r="W67" s="47"/>
      <c r="X67" s="47"/>
      <c r="Y67" s="47"/>
      <c r="Z67" s="47"/>
      <c r="AA67" s="47"/>
    </row>
    <row r="68" spans="1:27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49"/>
      <c r="M68" s="150"/>
      <c r="N68" s="150"/>
      <c r="O68" s="51"/>
      <c r="P68" s="51"/>
      <c r="Q68" s="51"/>
      <c r="R68" s="51"/>
      <c r="S68" s="51"/>
      <c r="T68" s="51"/>
      <c r="U68" s="51"/>
      <c r="V68" s="47"/>
      <c r="W68" s="47"/>
      <c r="X68" s="47"/>
      <c r="Y68" s="47"/>
      <c r="Z68" s="47"/>
      <c r="AA68" s="47"/>
    </row>
    <row r="69" spans="1:27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49"/>
      <c r="M69" s="150"/>
      <c r="N69" s="150"/>
      <c r="O69" s="51"/>
      <c r="P69" s="51"/>
      <c r="Q69" s="51"/>
      <c r="R69" s="51"/>
      <c r="S69" s="51"/>
      <c r="T69" s="51"/>
      <c r="U69" s="51"/>
      <c r="V69" s="47"/>
      <c r="W69" s="47"/>
      <c r="X69" s="47"/>
      <c r="Y69" s="47"/>
      <c r="Z69" s="47"/>
      <c r="AA69" s="47"/>
    </row>
    <row r="70" spans="1:27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  <c r="L70" s="49"/>
      <c r="M70" s="150"/>
      <c r="N70" s="150"/>
      <c r="O70" s="51"/>
      <c r="P70" s="51"/>
      <c r="Q70" s="51"/>
      <c r="R70" s="51"/>
      <c r="S70" s="51"/>
      <c r="T70" s="51"/>
      <c r="U70" s="51"/>
      <c r="V70" s="47"/>
      <c r="W70" s="47"/>
      <c r="X70" s="47"/>
      <c r="Y70" s="47"/>
      <c r="Z70" s="47"/>
      <c r="AA70" s="47"/>
    </row>
    <row r="71" spans="1:27" ht="15.75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  <c r="L71" s="49"/>
      <c r="M71" s="150"/>
      <c r="N71" s="150"/>
      <c r="O71" s="51"/>
      <c r="P71" s="51"/>
      <c r="Q71" s="51"/>
      <c r="R71" s="51"/>
      <c r="S71" s="51"/>
      <c r="T71" s="51"/>
      <c r="U71" s="51"/>
      <c r="V71" s="47"/>
      <c r="W71" s="47"/>
      <c r="X71" s="47"/>
      <c r="Y71" s="47"/>
      <c r="Z71" s="47"/>
      <c r="AA71" s="47"/>
    </row>
    <row r="72" spans="1:27" ht="15.75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  <c r="L72" s="49"/>
      <c r="M72" s="150"/>
      <c r="N72" s="150"/>
      <c r="O72" s="51"/>
      <c r="P72" s="51"/>
      <c r="Q72" s="51"/>
      <c r="R72" s="51"/>
      <c r="S72" s="51"/>
      <c r="T72" s="51"/>
      <c r="U72" s="51"/>
      <c r="V72" s="47"/>
      <c r="W72" s="47"/>
      <c r="X72" s="47"/>
      <c r="Y72" s="47"/>
      <c r="Z72" s="47"/>
      <c r="AA72" s="47"/>
    </row>
    <row r="73" spans="1:27" ht="15.75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  <c r="L73" s="49"/>
      <c r="M73" s="150"/>
      <c r="N73" s="150"/>
      <c r="O73" s="51"/>
      <c r="P73" s="51"/>
      <c r="Q73" s="51"/>
      <c r="R73" s="51"/>
      <c r="S73" s="51"/>
      <c r="T73" s="51"/>
      <c r="U73" s="51"/>
      <c r="V73" s="47"/>
      <c r="W73" s="47"/>
      <c r="X73" s="47"/>
      <c r="Y73" s="47"/>
      <c r="Z73" s="47"/>
      <c r="AA73" s="47"/>
    </row>
    <row r="74" spans="1:27" ht="15.75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  <c r="L74" s="49"/>
      <c r="M74" s="150"/>
      <c r="N74" s="150"/>
      <c r="O74" s="51"/>
      <c r="P74" s="51"/>
      <c r="Q74" s="51"/>
      <c r="R74" s="51"/>
      <c r="S74" s="51"/>
      <c r="T74" s="51"/>
      <c r="U74" s="51"/>
      <c r="V74" s="47"/>
      <c r="W74" s="47"/>
      <c r="X74" s="47"/>
      <c r="Y74" s="47"/>
      <c r="Z74" s="47"/>
      <c r="AA74" s="47"/>
    </row>
    <row r="75" spans="1:27" ht="15.75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  <c r="L75" s="49"/>
      <c r="M75" s="150"/>
      <c r="N75" s="150"/>
      <c r="O75" s="51"/>
      <c r="P75" s="51"/>
      <c r="Q75" s="51"/>
      <c r="R75" s="51"/>
      <c r="S75" s="51"/>
      <c r="T75" s="51"/>
      <c r="U75" s="51"/>
      <c r="V75" s="51"/>
      <c r="W75" s="51"/>
      <c r="X75" s="47"/>
      <c r="Y75" s="52"/>
      <c r="Z75" s="47"/>
      <c r="AA75" s="47"/>
    </row>
    <row r="76" spans="1:27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  <c r="L76" s="49"/>
      <c r="M76" s="150"/>
      <c r="N76" s="150"/>
      <c r="O76" s="51"/>
      <c r="P76" s="51"/>
      <c r="Q76" s="51"/>
      <c r="R76" s="51"/>
      <c r="S76" s="51"/>
      <c r="T76" s="51"/>
      <c r="U76" s="53"/>
      <c r="V76" s="53"/>
      <c r="W76" s="53"/>
      <c r="X76" s="47"/>
      <c r="Y76" s="47"/>
      <c r="Z76" s="47"/>
      <c r="AA76" s="47"/>
    </row>
    <row r="77" spans="1:27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  <c r="L77" s="49"/>
      <c r="M77" s="150"/>
      <c r="N77" s="150"/>
      <c r="O77" s="54"/>
      <c r="P77" s="54"/>
      <c r="Q77" s="54"/>
      <c r="R77" s="54"/>
      <c r="S77" s="54"/>
      <c r="T77" s="54"/>
      <c r="U77" s="55"/>
      <c r="V77" s="56"/>
      <c r="W77" s="56"/>
      <c r="X77" s="47"/>
      <c r="Y77" s="47"/>
      <c r="Z77" s="47"/>
      <c r="AA77" s="47"/>
    </row>
    <row r="78" spans="1:27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/>
      <c r="J78" s="33"/>
      <c r="L78" s="49"/>
      <c r="M78" s="150"/>
      <c r="N78" s="150"/>
      <c r="O78" s="51"/>
      <c r="P78" s="51"/>
      <c r="Q78" s="51"/>
      <c r="R78" s="51"/>
      <c r="S78" s="51"/>
      <c r="T78" s="51"/>
      <c r="U78" s="50"/>
      <c r="V78" s="47"/>
      <c r="W78" s="47"/>
      <c r="X78" s="47"/>
      <c r="Y78" s="47"/>
      <c r="Z78" s="47"/>
      <c r="AA78" s="47"/>
    </row>
    <row r="79" spans="1:27" ht="15.75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  <c r="L79" s="49"/>
      <c r="M79" s="150"/>
      <c r="N79" s="150"/>
      <c r="O79" s="51"/>
      <c r="P79" s="51"/>
      <c r="Q79" s="51"/>
      <c r="R79" s="51"/>
      <c r="S79" s="51"/>
      <c r="T79" s="51"/>
      <c r="U79" s="50"/>
      <c r="V79" s="47"/>
      <c r="W79" s="47"/>
      <c r="X79" s="47"/>
      <c r="Y79" s="47"/>
      <c r="Z79" s="47"/>
      <c r="AA79" s="47"/>
    </row>
    <row r="80" spans="1:27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  <c r="L80" s="49"/>
      <c r="M80" s="150"/>
      <c r="N80" s="150"/>
      <c r="O80" s="51"/>
      <c r="P80" s="51"/>
      <c r="Q80" s="51"/>
      <c r="R80" s="51"/>
      <c r="S80" s="51"/>
      <c r="T80" s="51"/>
      <c r="U80" s="51"/>
      <c r="V80" s="51"/>
      <c r="W80" s="51"/>
      <c r="X80" s="47"/>
      <c r="Y80" s="47"/>
      <c r="Z80" s="47"/>
      <c r="AA80" s="47"/>
    </row>
    <row r="81" spans="12:27" ht="15.75" x14ac:dyDescent="0.2">
      <c r="L81" s="49"/>
      <c r="M81" s="150"/>
      <c r="N81" s="150"/>
      <c r="O81" s="51"/>
      <c r="P81" s="51"/>
      <c r="Q81" s="51"/>
      <c r="R81" s="51"/>
      <c r="S81" s="51"/>
      <c r="T81" s="51"/>
      <c r="U81" s="50"/>
      <c r="V81" s="47"/>
      <c r="W81" s="47"/>
      <c r="X81" s="47"/>
      <c r="Y81" s="47"/>
      <c r="Z81" s="47"/>
      <c r="AA81" s="47"/>
    </row>
    <row r="82" spans="12:27" ht="15.75" x14ac:dyDescent="0.2">
      <c r="L82" s="49"/>
      <c r="M82" s="150"/>
      <c r="N82" s="150"/>
      <c r="O82" s="51"/>
      <c r="P82" s="51"/>
      <c r="Q82" s="51"/>
      <c r="R82" s="51"/>
      <c r="S82" s="51"/>
      <c r="T82" s="51"/>
      <c r="U82" s="50"/>
      <c r="V82" s="47"/>
      <c r="W82" s="47"/>
      <c r="X82" s="47"/>
      <c r="Y82" s="47"/>
      <c r="Z82" s="47"/>
      <c r="AA82" s="47"/>
    </row>
    <row r="83" spans="12:27" ht="22.5" x14ac:dyDescent="0.2"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47"/>
      <c r="W83" s="47"/>
      <c r="X83" s="47"/>
      <c r="Y83" s="47"/>
      <c r="Z83" s="47"/>
      <c r="AA83" s="47"/>
    </row>
    <row r="84" spans="12:27" x14ac:dyDescent="0.2">
      <c r="L84" s="161"/>
      <c r="M84" s="162"/>
      <c r="N84" s="162"/>
      <c r="O84" s="162"/>
      <c r="P84" s="162"/>
      <c r="Q84" s="162"/>
      <c r="R84" s="163"/>
      <c r="S84" s="163"/>
      <c r="T84" s="163"/>
      <c r="U84" s="163"/>
      <c r="V84" s="47"/>
      <c r="W84" s="47"/>
      <c r="X84" s="47"/>
      <c r="Y84" s="47"/>
      <c r="Z84" s="47"/>
      <c r="AA84" s="47"/>
    </row>
    <row r="85" spans="12:27" x14ac:dyDescent="0.2">
      <c r="L85" s="161"/>
      <c r="M85" s="162"/>
      <c r="N85" s="162"/>
      <c r="O85" s="162"/>
      <c r="P85" s="162"/>
      <c r="Q85" s="162"/>
      <c r="R85" s="163"/>
      <c r="S85" s="57"/>
      <c r="T85" s="57"/>
      <c r="U85" s="58"/>
      <c r="V85" s="47"/>
      <c r="W85" s="47"/>
      <c r="X85" s="47"/>
      <c r="Y85" s="47"/>
      <c r="Z85" s="47"/>
      <c r="AA85" s="47"/>
    </row>
    <row r="86" spans="12:27" x14ac:dyDescent="0.2">
      <c r="L86" s="49"/>
      <c r="M86" s="158"/>
      <c r="N86" s="158"/>
      <c r="O86" s="158"/>
      <c r="P86" s="158"/>
      <c r="Q86" s="158"/>
      <c r="R86" s="48"/>
      <c r="S86" s="48"/>
      <c r="T86" s="48"/>
      <c r="U86" s="48"/>
      <c r="V86" s="164"/>
      <c r="W86" s="164"/>
      <c r="X86" s="164"/>
      <c r="Y86" s="164"/>
      <c r="Z86" s="47"/>
      <c r="AA86" s="47"/>
    </row>
    <row r="87" spans="12:27" ht="15.75" x14ac:dyDescent="0.2">
      <c r="L87" s="49"/>
      <c r="M87" s="150"/>
      <c r="N87" s="150"/>
      <c r="O87" s="150"/>
      <c r="P87" s="150"/>
      <c r="Q87" s="150"/>
      <c r="R87" s="51"/>
      <c r="S87" s="51"/>
      <c r="T87" s="51"/>
      <c r="U87" s="51"/>
      <c r="V87" s="59"/>
      <c r="W87" s="59"/>
      <c r="X87" s="59"/>
      <c r="Y87" s="59"/>
      <c r="Z87" s="47"/>
      <c r="AA87" s="47"/>
    </row>
    <row r="88" spans="12:27" ht="15.75" x14ac:dyDescent="0.2">
      <c r="L88" s="49"/>
      <c r="M88" s="165"/>
      <c r="N88" s="165"/>
      <c r="O88" s="165"/>
      <c r="P88" s="165"/>
      <c r="Q88" s="165"/>
      <c r="R88" s="51"/>
      <c r="S88" s="51"/>
      <c r="T88" s="51"/>
      <c r="U88" s="51"/>
      <c r="V88" s="47"/>
      <c r="W88" s="47"/>
      <c r="X88" s="47"/>
      <c r="Y88" s="47"/>
      <c r="Z88" s="47"/>
      <c r="AA88" s="47"/>
    </row>
    <row r="89" spans="12:27" ht="15.75" x14ac:dyDescent="0.2">
      <c r="L89" s="49"/>
      <c r="M89" s="150"/>
      <c r="N89" s="150"/>
      <c r="O89" s="150"/>
      <c r="P89" s="150"/>
      <c r="Q89" s="150"/>
      <c r="R89" s="51"/>
      <c r="S89" s="51"/>
      <c r="T89" s="51"/>
      <c r="U89" s="51"/>
      <c r="V89" s="47"/>
      <c r="W89" s="47"/>
      <c r="X89" s="47"/>
      <c r="Y89" s="47"/>
      <c r="Z89" s="47"/>
      <c r="AA89" s="47"/>
    </row>
    <row r="90" spans="12:27" ht="15.75" x14ac:dyDescent="0.2">
      <c r="L90" s="49"/>
      <c r="M90" s="150"/>
      <c r="N90" s="150"/>
      <c r="O90" s="150"/>
      <c r="P90" s="150"/>
      <c r="Q90" s="150"/>
      <c r="R90" s="51"/>
      <c r="S90" s="51"/>
      <c r="T90" s="51"/>
      <c r="U90" s="51"/>
      <c r="V90" s="47"/>
      <c r="W90" s="47"/>
      <c r="X90" s="47"/>
      <c r="Y90" s="47"/>
      <c r="Z90" s="47"/>
      <c r="AA90" s="47"/>
    </row>
    <row r="91" spans="12:27" ht="15.75" x14ac:dyDescent="0.2">
      <c r="L91" s="49"/>
      <c r="M91" s="150"/>
      <c r="N91" s="150"/>
      <c r="O91" s="150"/>
      <c r="P91" s="150"/>
      <c r="Q91" s="150"/>
      <c r="R91" s="51"/>
      <c r="S91" s="51"/>
      <c r="T91" s="51"/>
      <c r="U91" s="51"/>
      <c r="V91" s="47"/>
      <c r="W91" s="47"/>
      <c r="X91" s="47"/>
      <c r="Y91" s="47"/>
      <c r="Z91" s="47"/>
      <c r="AA91" s="47"/>
    </row>
    <row r="92" spans="12:27" ht="15.75" x14ac:dyDescent="0.2">
      <c r="L92" s="49"/>
      <c r="M92" s="150"/>
      <c r="N92" s="150"/>
      <c r="O92" s="150"/>
      <c r="P92" s="150"/>
      <c r="Q92" s="150"/>
      <c r="R92" s="51"/>
      <c r="S92" s="51"/>
      <c r="T92" s="51"/>
      <c r="U92" s="51"/>
      <c r="V92" s="47"/>
      <c r="W92" s="47"/>
      <c r="X92" s="47"/>
      <c r="Y92" s="47"/>
      <c r="Z92" s="47"/>
      <c r="AA92" s="47"/>
    </row>
    <row r="93" spans="12:27" ht="15.75" x14ac:dyDescent="0.2">
      <c r="L93" s="49"/>
      <c r="M93" s="150"/>
      <c r="N93" s="150"/>
      <c r="O93" s="150"/>
      <c r="P93" s="150"/>
      <c r="Q93" s="150"/>
      <c r="R93" s="51"/>
      <c r="S93" s="51"/>
      <c r="T93" s="51"/>
      <c r="U93" s="51"/>
      <c r="V93" s="47"/>
      <c r="W93" s="47"/>
      <c r="X93" s="47"/>
      <c r="Y93" s="47"/>
      <c r="Z93" s="47"/>
      <c r="AA93" s="47"/>
    </row>
    <row r="94" spans="12:27" ht="15.75" x14ac:dyDescent="0.2">
      <c r="L94" s="49"/>
      <c r="M94" s="150"/>
      <c r="N94" s="150"/>
      <c r="O94" s="150"/>
      <c r="P94" s="150"/>
      <c r="Q94" s="150"/>
      <c r="R94" s="51"/>
      <c r="S94" s="51"/>
      <c r="T94" s="51"/>
      <c r="U94" s="51"/>
      <c r="V94" s="47"/>
      <c r="W94" s="47"/>
      <c r="X94" s="47"/>
      <c r="Y94" s="47"/>
      <c r="Z94" s="47"/>
      <c r="AA94" s="47"/>
    </row>
    <row r="95" spans="12:27" ht="15.75" x14ac:dyDescent="0.2">
      <c r="L95" s="49"/>
      <c r="M95" s="150"/>
      <c r="N95" s="150"/>
      <c r="O95" s="150"/>
      <c r="P95" s="150"/>
      <c r="Q95" s="150"/>
      <c r="R95" s="51"/>
      <c r="S95" s="51"/>
      <c r="T95" s="51"/>
      <c r="U95" s="51"/>
      <c r="V95" s="47"/>
      <c r="W95" s="47"/>
      <c r="X95" s="47"/>
      <c r="Y95" s="47"/>
      <c r="Z95" s="47"/>
      <c r="AA95" s="47"/>
    </row>
    <row r="96" spans="12:27" ht="15.75" x14ac:dyDescent="0.2">
      <c r="L96" s="49"/>
      <c r="M96" s="150"/>
      <c r="N96" s="150"/>
      <c r="O96" s="150"/>
      <c r="P96" s="150"/>
      <c r="Q96" s="150"/>
      <c r="R96" s="51"/>
      <c r="S96" s="51"/>
      <c r="T96" s="51"/>
      <c r="U96" s="51"/>
      <c r="V96" s="47"/>
      <c r="W96" s="47"/>
      <c r="X96" s="47"/>
      <c r="Y96" s="47"/>
      <c r="Z96" s="47"/>
      <c r="AA96" s="47"/>
    </row>
    <row r="97" spans="12:27" ht="15.75" x14ac:dyDescent="0.2">
      <c r="L97" s="49"/>
      <c r="M97" s="150"/>
      <c r="N97" s="150"/>
      <c r="O97" s="150"/>
      <c r="P97" s="150"/>
      <c r="Q97" s="150"/>
      <c r="R97" s="51"/>
      <c r="S97" s="51"/>
      <c r="T97" s="51"/>
      <c r="U97" s="51"/>
      <c r="V97" s="47"/>
      <c r="W97" s="47"/>
      <c r="X97" s="47"/>
      <c r="Y97" s="47"/>
      <c r="Z97" s="47"/>
      <c r="AA97" s="47"/>
    </row>
    <row r="98" spans="12:27" ht="15.75" x14ac:dyDescent="0.2">
      <c r="L98" s="49"/>
      <c r="M98" s="150"/>
      <c r="N98" s="150"/>
      <c r="O98" s="150"/>
      <c r="P98" s="150"/>
      <c r="Q98" s="150"/>
      <c r="R98" s="51"/>
      <c r="S98" s="51"/>
      <c r="T98" s="51"/>
      <c r="U98" s="51"/>
      <c r="V98" s="47"/>
      <c r="W98" s="47"/>
      <c r="X98" s="47"/>
      <c r="Y98" s="47"/>
      <c r="Z98" s="47"/>
      <c r="AA98" s="47"/>
    </row>
    <row r="99" spans="12:27" ht="15.75" x14ac:dyDescent="0.2">
      <c r="L99" s="49"/>
      <c r="M99" s="150"/>
      <c r="N99" s="150"/>
      <c r="O99" s="150"/>
      <c r="P99" s="150"/>
      <c r="Q99" s="150"/>
      <c r="R99" s="51"/>
      <c r="S99" s="51"/>
      <c r="T99" s="51"/>
      <c r="U99" s="51"/>
      <c r="V99" s="47"/>
      <c r="W99" s="47"/>
      <c r="X99" s="47"/>
      <c r="Y99" s="47"/>
      <c r="Z99" s="47"/>
      <c r="AA99" s="47"/>
    </row>
    <row r="100" spans="12:27" ht="15.75" x14ac:dyDescent="0.2">
      <c r="L100" s="49"/>
      <c r="M100" s="150"/>
      <c r="N100" s="150"/>
      <c r="O100" s="150"/>
      <c r="P100" s="150"/>
      <c r="Q100" s="150"/>
      <c r="R100" s="51"/>
      <c r="S100" s="51"/>
      <c r="T100" s="51"/>
      <c r="U100" s="51"/>
      <c r="V100" s="47"/>
      <c r="W100" s="47"/>
      <c r="X100" s="47"/>
      <c r="Y100" s="47"/>
      <c r="Z100" s="47"/>
      <c r="AA100" s="47"/>
    </row>
    <row r="101" spans="12:27" ht="15.75" x14ac:dyDescent="0.2">
      <c r="L101" s="49"/>
      <c r="M101" s="150"/>
      <c r="N101" s="150"/>
      <c r="O101" s="150"/>
      <c r="P101" s="150"/>
      <c r="Q101" s="150"/>
      <c r="R101" s="51"/>
      <c r="S101" s="51"/>
      <c r="T101" s="51"/>
      <c r="U101" s="51"/>
      <c r="V101" s="47"/>
      <c r="W101" s="47"/>
      <c r="X101" s="47"/>
      <c r="Y101" s="47"/>
      <c r="Z101" s="47"/>
      <c r="AA101" s="47"/>
    </row>
    <row r="102" spans="12:27" ht="15.75" x14ac:dyDescent="0.2">
      <c r="L102" s="49"/>
      <c r="M102" s="150"/>
      <c r="N102" s="150"/>
      <c r="O102" s="150"/>
      <c r="P102" s="150"/>
      <c r="Q102" s="150"/>
      <c r="R102" s="51"/>
      <c r="S102" s="51"/>
      <c r="T102" s="51"/>
      <c r="U102" s="51"/>
      <c r="V102" s="47"/>
      <c r="W102" s="47"/>
      <c r="X102" s="47"/>
      <c r="Y102" s="47"/>
      <c r="Z102" s="47"/>
      <c r="AA102" s="47"/>
    </row>
    <row r="103" spans="12:27" ht="15.75" x14ac:dyDescent="0.2">
      <c r="L103" s="49"/>
      <c r="M103" s="150"/>
      <c r="N103" s="150"/>
      <c r="O103" s="150"/>
      <c r="P103" s="150"/>
      <c r="Q103" s="150"/>
      <c r="R103" s="51"/>
      <c r="S103" s="51"/>
      <c r="T103" s="51"/>
      <c r="U103" s="51"/>
      <c r="V103" s="47"/>
      <c r="W103" s="47"/>
      <c r="X103" s="47"/>
      <c r="Y103" s="47"/>
      <c r="Z103" s="47"/>
      <c r="AA103" s="47"/>
    </row>
    <row r="104" spans="12:27" ht="15.75" x14ac:dyDescent="0.2">
      <c r="L104" s="49"/>
      <c r="M104" s="150"/>
      <c r="N104" s="150"/>
      <c r="O104" s="150"/>
      <c r="P104" s="150"/>
      <c r="Q104" s="150"/>
      <c r="R104" s="60"/>
      <c r="S104" s="60"/>
      <c r="T104" s="60"/>
      <c r="U104" s="60"/>
      <c r="V104" s="47"/>
      <c r="W104" s="47"/>
      <c r="X104" s="47"/>
      <c r="Y104" s="47"/>
      <c r="Z104" s="47"/>
      <c r="AA104" s="47"/>
    </row>
    <row r="105" spans="12:27" ht="15.75" x14ac:dyDescent="0.2">
      <c r="L105" s="49"/>
      <c r="M105" s="150"/>
      <c r="N105" s="150"/>
      <c r="O105" s="150"/>
      <c r="P105" s="150"/>
      <c r="Q105" s="150"/>
      <c r="R105" s="60"/>
      <c r="S105" s="60"/>
      <c r="T105" s="60"/>
      <c r="U105" s="60"/>
      <c r="V105" s="47"/>
      <c r="W105" s="47"/>
      <c r="X105" s="47"/>
      <c r="Y105" s="47"/>
      <c r="Z105" s="47"/>
      <c r="AA105" s="47"/>
    </row>
    <row r="106" spans="12:27" ht="15.75" x14ac:dyDescent="0.2">
      <c r="L106" s="49"/>
      <c r="M106" s="150"/>
      <c r="N106" s="150"/>
      <c r="O106" s="150"/>
      <c r="P106" s="150"/>
      <c r="Q106" s="150"/>
      <c r="R106" s="51"/>
      <c r="S106" s="51"/>
      <c r="T106" s="51"/>
      <c r="U106" s="51"/>
      <c r="V106" s="47"/>
      <c r="W106" s="47"/>
      <c r="X106" s="47"/>
      <c r="Y106" s="47"/>
      <c r="Z106" s="47"/>
      <c r="AA106" s="47"/>
    </row>
    <row r="107" spans="12:27" ht="15.75" x14ac:dyDescent="0.2">
      <c r="L107" s="49"/>
      <c r="M107" s="150"/>
      <c r="N107" s="150"/>
      <c r="O107" s="150"/>
      <c r="P107" s="150"/>
      <c r="Q107" s="150"/>
      <c r="R107" s="51"/>
      <c r="S107" s="51"/>
      <c r="T107" s="51"/>
      <c r="U107" s="51"/>
      <c r="V107" s="47"/>
      <c r="W107" s="47"/>
      <c r="X107" s="47"/>
      <c r="Y107" s="47"/>
      <c r="Z107" s="47"/>
      <c r="AA107" s="47"/>
    </row>
    <row r="108" spans="12:27" ht="15.75" x14ac:dyDescent="0.2">
      <c r="L108" s="49"/>
      <c r="M108" s="150"/>
      <c r="N108" s="150"/>
      <c r="O108" s="150"/>
      <c r="P108" s="150"/>
      <c r="Q108" s="150"/>
      <c r="R108" s="51"/>
      <c r="S108" s="51"/>
      <c r="T108" s="51"/>
      <c r="U108" s="51"/>
      <c r="V108" s="47"/>
      <c r="W108" s="47"/>
      <c r="X108" s="47"/>
      <c r="Y108" s="47"/>
      <c r="Z108" s="47"/>
      <c r="AA108" s="47"/>
    </row>
    <row r="109" spans="12:27" ht="15.75" x14ac:dyDescent="0.2">
      <c r="L109" s="49"/>
      <c r="M109" s="150"/>
      <c r="N109" s="150"/>
      <c r="O109" s="150"/>
      <c r="P109" s="150"/>
      <c r="Q109" s="150"/>
      <c r="R109" s="51"/>
      <c r="S109" s="51"/>
      <c r="T109" s="51"/>
      <c r="U109" s="51"/>
      <c r="V109" s="47"/>
      <c r="W109" s="47"/>
      <c r="X109" s="47"/>
      <c r="Y109" s="47"/>
      <c r="Z109" s="47"/>
      <c r="AA109" s="47"/>
    </row>
    <row r="110" spans="12:27" ht="18.75" x14ac:dyDescent="0.2">
      <c r="L110" s="61"/>
      <c r="M110" s="50"/>
      <c r="N110" s="50"/>
      <c r="O110" s="50"/>
      <c r="P110" s="50"/>
      <c r="Q110" s="50"/>
      <c r="R110" s="50"/>
      <c r="S110" s="50"/>
      <c r="T110" s="50"/>
      <c r="U110" s="62"/>
      <c r="V110" s="47"/>
      <c r="W110" s="47"/>
      <c r="X110" s="47"/>
      <c r="Y110" s="47"/>
      <c r="Z110" s="47"/>
      <c r="AA110" s="47"/>
    </row>
    <row r="111" spans="12:27" ht="22.5" x14ac:dyDescent="0.2"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47"/>
      <c r="W111" s="47"/>
      <c r="X111" s="47"/>
      <c r="Y111" s="47"/>
      <c r="Z111" s="47"/>
      <c r="AA111" s="47"/>
    </row>
    <row r="112" spans="12:27" x14ac:dyDescent="0.2">
      <c r="L112" s="161"/>
      <c r="M112" s="162"/>
      <c r="N112" s="162"/>
      <c r="O112" s="162"/>
      <c r="P112" s="162"/>
      <c r="Q112" s="162"/>
      <c r="R112" s="163"/>
      <c r="S112" s="163"/>
      <c r="T112" s="163"/>
      <c r="U112" s="163"/>
      <c r="V112" s="47"/>
      <c r="W112" s="47"/>
      <c r="X112" s="47"/>
      <c r="Y112" s="47"/>
      <c r="Z112" s="47"/>
      <c r="AA112" s="47"/>
    </row>
    <row r="113" spans="12:27" x14ac:dyDescent="0.2">
      <c r="L113" s="161"/>
      <c r="M113" s="162"/>
      <c r="N113" s="162"/>
      <c r="O113" s="162"/>
      <c r="P113" s="162"/>
      <c r="Q113" s="162"/>
      <c r="R113" s="149"/>
      <c r="S113" s="149"/>
      <c r="T113" s="149"/>
      <c r="U113" s="149"/>
      <c r="V113" s="47"/>
      <c r="W113" s="47"/>
      <c r="X113" s="47"/>
      <c r="Y113" s="47"/>
      <c r="Z113" s="47"/>
      <c r="AA113" s="47"/>
    </row>
    <row r="114" spans="12:27" x14ac:dyDescent="0.2">
      <c r="L114" s="161"/>
      <c r="M114" s="162"/>
      <c r="N114" s="162"/>
      <c r="O114" s="162"/>
      <c r="P114" s="162"/>
      <c r="Q114" s="162"/>
      <c r="R114" s="149"/>
      <c r="S114" s="63"/>
      <c r="T114" s="63"/>
      <c r="U114" s="63"/>
      <c r="V114" s="47"/>
      <c r="W114" s="47"/>
      <c r="X114" s="47"/>
      <c r="Y114" s="47"/>
      <c r="Z114" s="47"/>
      <c r="AA114" s="47"/>
    </row>
    <row r="115" spans="12:27" x14ac:dyDescent="0.2">
      <c r="L115" s="49"/>
      <c r="M115" s="158"/>
      <c r="N115" s="158"/>
      <c r="O115" s="158"/>
      <c r="P115" s="158"/>
      <c r="Q115" s="158"/>
      <c r="R115" s="48"/>
      <c r="S115" s="48"/>
      <c r="T115" s="48"/>
      <c r="U115" s="48"/>
      <c r="V115" s="47"/>
      <c r="W115" s="47"/>
      <c r="X115" s="47"/>
      <c r="Y115" s="47"/>
      <c r="Z115" s="47"/>
      <c r="AA115" s="47"/>
    </row>
    <row r="116" spans="12:27" ht="18.75" x14ac:dyDescent="0.2">
      <c r="L116" s="49"/>
      <c r="M116" s="159"/>
      <c r="N116" s="159"/>
      <c r="O116" s="159"/>
      <c r="P116" s="159"/>
      <c r="Q116" s="159"/>
      <c r="R116" s="51"/>
      <c r="S116" s="51"/>
      <c r="T116" s="51"/>
      <c r="U116" s="51"/>
      <c r="V116" s="47"/>
      <c r="W116" s="47"/>
      <c r="X116" s="47"/>
      <c r="Y116" s="47"/>
      <c r="Z116" s="47"/>
      <c r="AA116" s="47"/>
    </row>
    <row r="117" spans="12:27" ht="15.75" x14ac:dyDescent="0.2">
      <c r="L117" s="49"/>
      <c r="M117" s="156"/>
      <c r="N117" s="157"/>
      <c r="O117" s="157"/>
      <c r="P117" s="157"/>
      <c r="Q117" s="157"/>
      <c r="R117" s="51"/>
      <c r="S117" s="51"/>
      <c r="T117" s="51"/>
      <c r="U117" s="51"/>
      <c r="V117" s="47"/>
      <c r="W117" s="59"/>
      <c r="X117" s="47"/>
      <c r="Y117" s="47"/>
      <c r="Z117" s="47"/>
      <c r="AA117" s="47"/>
    </row>
    <row r="118" spans="12:27" ht="15.75" x14ac:dyDescent="0.2">
      <c r="L118" s="49"/>
      <c r="M118" s="156"/>
      <c r="N118" s="157"/>
      <c r="O118" s="157"/>
      <c r="P118" s="157"/>
      <c r="Q118" s="157"/>
      <c r="R118" s="51"/>
      <c r="S118" s="51"/>
      <c r="T118" s="51"/>
      <c r="U118" s="51"/>
      <c r="V118" s="47"/>
      <c r="W118" s="59"/>
      <c r="X118" s="47"/>
      <c r="Y118" s="47"/>
      <c r="Z118" s="47"/>
      <c r="AA118" s="47"/>
    </row>
    <row r="119" spans="12:27" ht="15.75" x14ac:dyDescent="0.2">
      <c r="L119" s="49"/>
      <c r="M119" s="156"/>
      <c r="N119" s="157"/>
      <c r="O119" s="157"/>
      <c r="P119" s="157"/>
      <c r="Q119" s="157"/>
      <c r="R119" s="51"/>
      <c r="S119" s="51"/>
      <c r="T119" s="51"/>
      <c r="U119" s="51"/>
      <c r="V119" s="47"/>
      <c r="W119" s="59"/>
      <c r="X119" s="47"/>
      <c r="Y119" s="47"/>
      <c r="Z119" s="47"/>
      <c r="AA119" s="47"/>
    </row>
    <row r="120" spans="12:27" ht="15.75" x14ac:dyDescent="0.2">
      <c r="L120" s="49"/>
      <c r="M120" s="156"/>
      <c r="N120" s="157"/>
      <c r="O120" s="157"/>
      <c r="P120" s="157"/>
      <c r="Q120" s="157"/>
      <c r="R120" s="51"/>
      <c r="S120" s="51"/>
      <c r="T120" s="51"/>
      <c r="U120" s="51"/>
      <c r="V120" s="47"/>
      <c r="W120" s="59"/>
      <c r="X120" s="47"/>
      <c r="Y120" s="47"/>
      <c r="Z120" s="47"/>
      <c r="AA120" s="47"/>
    </row>
    <row r="121" spans="12:27" ht="15.75" x14ac:dyDescent="0.2">
      <c r="L121" s="49"/>
      <c r="M121" s="156"/>
      <c r="N121" s="157"/>
      <c r="O121" s="157"/>
      <c r="P121" s="157"/>
      <c r="Q121" s="157"/>
      <c r="R121" s="51"/>
      <c r="S121" s="51"/>
      <c r="T121" s="51"/>
      <c r="U121" s="51"/>
      <c r="V121" s="47"/>
      <c r="W121" s="47"/>
      <c r="X121" s="47"/>
      <c r="Y121" s="47"/>
      <c r="Z121" s="47"/>
      <c r="AA121" s="47"/>
    </row>
    <row r="122" spans="12:27" ht="15.75" x14ac:dyDescent="0.2">
      <c r="L122" s="49"/>
      <c r="M122" s="156"/>
      <c r="N122" s="157"/>
      <c r="O122" s="157"/>
      <c r="P122" s="157"/>
      <c r="Q122" s="157"/>
      <c r="R122" s="51"/>
      <c r="S122" s="51"/>
      <c r="T122" s="51"/>
      <c r="U122" s="51"/>
      <c r="V122" s="47"/>
      <c r="W122" s="59"/>
      <c r="X122" s="47"/>
      <c r="Y122" s="47"/>
      <c r="Z122" s="47"/>
      <c r="AA122" s="47"/>
    </row>
    <row r="123" spans="12:27" ht="15.75" x14ac:dyDescent="0.2">
      <c r="L123" s="49"/>
      <c r="M123" s="155"/>
      <c r="N123" s="155"/>
      <c r="O123" s="155"/>
      <c r="P123" s="155"/>
      <c r="Q123" s="155"/>
      <c r="R123" s="51"/>
      <c r="S123" s="51"/>
      <c r="T123" s="51"/>
      <c r="U123" s="51"/>
      <c r="V123" s="47"/>
      <c r="W123" s="47"/>
      <c r="X123" s="47"/>
      <c r="Y123" s="47"/>
      <c r="Z123" s="47"/>
      <c r="AA123" s="47"/>
    </row>
    <row r="124" spans="12:27" ht="15.75" x14ac:dyDescent="0.2">
      <c r="L124" s="49"/>
      <c r="M124" s="156"/>
      <c r="N124" s="157"/>
      <c r="O124" s="157"/>
      <c r="P124" s="157"/>
      <c r="Q124" s="157"/>
      <c r="R124" s="51"/>
      <c r="S124" s="51"/>
      <c r="T124" s="51"/>
      <c r="U124" s="51"/>
      <c r="V124" s="47"/>
      <c r="W124" s="47"/>
      <c r="X124" s="47"/>
      <c r="Y124" s="47"/>
      <c r="Z124" s="47"/>
      <c r="AA124" s="47"/>
    </row>
    <row r="125" spans="12:27" ht="15.75" x14ac:dyDescent="0.2">
      <c r="L125" s="49"/>
      <c r="M125" s="156"/>
      <c r="N125" s="157"/>
      <c r="O125" s="157"/>
      <c r="P125" s="157"/>
      <c r="Q125" s="157"/>
      <c r="R125" s="51"/>
      <c r="S125" s="51"/>
      <c r="T125" s="51"/>
      <c r="U125" s="51"/>
      <c r="V125" s="47"/>
      <c r="W125" s="47"/>
      <c r="X125" s="47"/>
      <c r="Y125" s="47"/>
      <c r="Z125" s="47"/>
      <c r="AA125" s="47"/>
    </row>
    <row r="126" spans="12:27" ht="15.75" x14ac:dyDescent="0.2">
      <c r="L126" s="49"/>
      <c r="M126" s="156"/>
      <c r="N126" s="157"/>
      <c r="O126" s="157"/>
      <c r="P126" s="157"/>
      <c r="Q126" s="157"/>
      <c r="R126" s="51"/>
      <c r="S126" s="51"/>
      <c r="T126" s="51"/>
      <c r="U126" s="51"/>
      <c r="V126" s="47"/>
      <c r="W126" s="59"/>
      <c r="X126" s="47"/>
      <c r="Y126" s="47"/>
      <c r="Z126" s="47"/>
      <c r="AA126" s="47"/>
    </row>
    <row r="127" spans="12:27" ht="15.75" x14ac:dyDescent="0.2">
      <c r="L127" s="49"/>
      <c r="M127" s="156"/>
      <c r="N127" s="157"/>
      <c r="O127" s="157"/>
      <c r="P127" s="157"/>
      <c r="Q127" s="157"/>
      <c r="R127" s="51"/>
      <c r="S127" s="51"/>
      <c r="T127" s="51"/>
      <c r="U127" s="51"/>
      <c r="V127" s="47"/>
      <c r="W127" s="59"/>
      <c r="X127" s="47"/>
      <c r="Y127" s="47"/>
      <c r="Z127" s="47"/>
      <c r="AA127" s="47"/>
    </row>
    <row r="128" spans="12:27" ht="15.75" x14ac:dyDescent="0.2">
      <c r="L128" s="49"/>
      <c r="M128" s="156"/>
      <c r="N128" s="157"/>
      <c r="O128" s="157"/>
      <c r="P128" s="157"/>
      <c r="Q128" s="157"/>
      <c r="R128" s="51"/>
      <c r="S128" s="51"/>
      <c r="T128" s="51"/>
      <c r="U128" s="51"/>
      <c r="V128" s="47"/>
      <c r="W128" s="47"/>
      <c r="X128" s="47"/>
      <c r="Y128" s="47"/>
      <c r="Z128" s="47"/>
      <c r="AA128" s="47"/>
    </row>
    <row r="129" spans="12:27" x14ac:dyDescent="0.2">
      <c r="L129" s="61"/>
      <c r="M129" s="50"/>
      <c r="N129" s="50"/>
      <c r="O129" s="50"/>
      <c r="P129" s="50"/>
      <c r="Q129" s="50"/>
      <c r="R129" s="50"/>
      <c r="S129" s="64"/>
      <c r="T129" s="64"/>
      <c r="U129" s="50"/>
      <c r="V129" s="47"/>
      <c r="W129" s="47"/>
      <c r="X129" s="47"/>
      <c r="Y129" s="47"/>
      <c r="Z129" s="47"/>
      <c r="AA129" s="47"/>
    </row>
    <row r="130" spans="12:27" x14ac:dyDescent="0.2">
      <c r="L130" s="61"/>
      <c r="M130" s="50"/>
      <c r="N130" s="50"/>
      <c r="O130" s="50"/>
      <c r="P130" s="50"/>
      <c r="Q130" s="50"/>
      <c r="R130" s="50"/>
      <c r="S130" s="50"/>
      <c r="T130" s="50"/>
      <c r="U130" s="50"/>
      <c r="V130" s="47"/>
      <c r="W130" s="47"/>
      <c r="X130" s="47"/>
      <c r="Y130" s="47"/>
      <c r="Z130" s="47"/>
      <c r="AA130" s="47"/>
    </row>
    <row r="131" spans="12:27" x14ac:dyDescent="0.2">
      <c r="L131" s="61"/>
      <c r="M131" s="50"/>
      <c r="N131" s="50"/>
      <c r="O131" s="50"/>
      <c r="P131" s="50"/>
      <c r="Q131" s="50"/>
      <c r="R131" s="50"/>
      <c r="S131" s="50"/>
      <c r="T131" s="50"/>
      <c r="U131" s="50"/>
      <c r="V131" s="47"/>
      <c r="W131" s="47"/>
      <c r="X131" s="47"/>
      <c r="Y131" s="47"/>
      <c r="Z131" s="47"/>
      <c r="AA131" s="47"/>
    </row>
    <row r="132" spans="12:27" x14ac:dyDescent="0.2">
      <c r="L132" s="61"/>
      <c r="M132" s="50"/>
      <c r="N132" s="50"/>
      <c r="O132" s="50"/>
      <c r="P132" s="50"/>
      <c r="Q132" s="50"/>
      <c r="R132" s="50"/>
      <c r="S132" s="50"/>
      <c r="T132" s="50"/>
      <c r="U132" s="50"/>
      <c r="V132" s="47"/>
      <c r="W132" s="47"/>
      <c r="X132" s="47"/>
      <c r="Y132" s="47"/>
      <c r="Z132" s="47"/>
      <c r="AA132" s="47"/>
    </row>
    <row r="133" spans="12:27" x14ac:dyDescent="0.2">
      <c r="L133" s="61"/>
      <c r="M133" s="50"/>
      <c r="N133" s="50"/>
      <c r="O133" s="50"/>
      <c r="P133" s="50"/>
      <c r="Q133" s="50"/>
      <c r="R133" s="50"/>
      <c r="S133" s="50"/>
      <c r="T133" s="50"/>
      <c r="U133" s="50"/>
      <c r="V133" s="47"/>
      <c r="W133" s="47"/>
      <c r="X133" s="47"/>
      <c r="Y133" s="47"/>
      <c r="Z133" s="47"/>
      <c r="AA133" s="47"/>
    </row>
    <row r="134" spans="12:27" ht="18.75" x14ac:dyDescent="0.2">
      <c r="L134" s="61"/>
      <c r="M134" s="148"/>
      <c r="N134" s="148"/>
      <c r="O134" s="148"/>
      <c r="P134" s="148"/>
      <c r="Q134" s="148"/>
      <c r="R134" s="148"/>
      <c r="S134" s="148"/>
      <c r="T134" s="51"/>
      <c r="U134" s="50"/>
      <c r="V134" s="47"/>
      <c r="W134" s="47"/>
      <c r="X134" s="47"/>
      <c r="Y134" s="47"/>
      <c r="Z134" s="47"/>
      <c r="AA134" s="47"/>
    </row>
    <row r="135" spans="12:27" ht="18.75" x14ac:dyDescent="0.2">
      <c r="L135" s="61"/>
      <c r="M135" s="148"/>
      <c r="N135" s="148"/>
      <c r="O135" s="148"/>
      <c r="P135" s="148"/>
      <c r="Q135" s="148"/>
      <c r="R135" s="148"/>
      <c r="S135" s="148"/>
      <c r="T135" s="51"/>
      <c r="U135" s="50"/>
      <c r="V135" s="47"/>
      <c r="W135" s="47"/>
      <c r="X135" s="47"/>
      <c r="Y135" s="47"/>
      <c r="Z135" s="47"/>
      <c r="AA135" s="47"/>
    </row>
    <row r="136" spans="12:27" ht="18.75" x14ac:dyDescent="0.2">
      <c r="L136" s="61"/>
      <c r="M136" s="148"/>
      <c r="N136" s="148"/>
      <c r="O136" s="148"/>
      <c r="P136" s="148"/>
      <c r="Q136" s="148"/>
      <c r="R136" s="148"/>
      <c r="S136" s="148"/>
      <c r="T136" s="65"/>
      <c r="U136" s="50"/>
      <c r="V136" s="47"/>
      <c r="W136" s="47"/>
      <c r="X136" s="47"/>
      <c r="Y136" s="47"/>
      <c r="Z136" s="47"/>
      <c r="AA136" s="47"/>
    </row>
    <row r="137" spans="12:27" x14ac:dyDescent="0.2">
      <c r="L137" s="6"/>
      <c r="M137" s="33"/>
      <c r="N137" s="33"/>
      <c r="O137" s="33"/>
      <c r="P137" s="33"/>
      <c r="Q137" s="33"/>
      <c r="R137" s="33"/>
      <c r="S137" s="33"/>
      <c r="T137" s="33"/>
      <c r="U137" s="33"/>
    </row>
    <row r="138" spans="12:27" ht="18.75" x14ac:dyDescent="0.3">
      <c r="L138" s="6"/>
      <c r="M138" s="33"/>
      <c r="N138" s="120"/>
      <c r="O138" s="120"/>
      <c r="P138" s="120"/>
      <c r="Q138" s="120"/>
      <c r="R138" s="120"/>
      <c r="S138" s="120"/>
      <c r="T138" s="120"/>
      <c r="U138" s="120"/>
    </row>
  </sheetData>
  <mergeCells count="172">
    <mergeCell ref="B59:B64"/>
    <mergeCell ref="C59:F59"/>
    <mergeCell ref="C60:F60"/>
    <mergeCell ref="C61:F61"/>
    <mergeCell ref="C62:F62"/>
    <mergeCell ref="C63:F63"/>
    <mergeCell ref="C64:F64"/>
    <mergeCell ref="B76:H76"/>
    <mergeCell ref="B77:H77"/>
    <mergeCell ref="B65:F65"/>
    <mergeCell ref="B66:B70"/>
    <mergeCell ref="C66:F66"/>
    <mergeCell ref="C67:F67"/>
    <mergeCell ref="C68:F68"/>
    <mergeCell ref="C69:F69"/>
    <mergeCell ref="C70:F70"/>
    <mergeCell ref="B51:F51"/>
    <mergeCell ref="A53:J53"/>
    <mergeCell ref="A54:A56"/>
    <mergeCell ref="B54:F56"/>
    <mergeCell ref="G54:J54"/>
    <mergeCell ref="G55:G56"/>
    <mergeCell ref="H55:J55"/>
    <mergeCell ref="B57:F57"/>
    <mergeCell ref="B58:F58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23:C23"/>
    <mergeCell ref="B24:C24"/>
    <mergeCell ref="A25:J25"/>
    <mergeCell ref="A26:A27"/>
    <mergeCell ref="B26:F27"/>
    <mergeCell ref="G26:G27"/>
    <mergeCell ref="H26:J26"/>
    <mergeCell ref="B38:F38"/>
    <mergeCell ref="B28:F28"/>
    <mergeCell ref="B37:F37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  <mergeCell ref="B9:C9"/>
    <mergeCell ref="C80:J80"/>
    <mergeCell ref="L59:U59"/>
    <mergeCell ref="L60:L62"/>
    <mergeCell ref="M60:N62"/>
    <mergeCell ref="O60:O62"/>
    <mergeCell ref="P60:P62"/>
    <mergeCell ref="Q60:Q62"/>
    <mergeCell ref="R60:R62"/>
    <mergeCell ref="S60:T60"/>
    <mergeCell ref="U60:U62"/>
    <mergeCell ref="S61:T61"/>
    <mergeCell ref="M63:N63"/>
    <mergeCell ref="M64:N64"/>
    <mergeCell ref="M65:N65"/>
    <mergeCell ref="M66:N66"/>
    <mergeCell ref="M67:N67"/>
    <mergeCell ref="B78:H78"/>
    <mergeCell ref="M73:N73"/>
    <mergeCell ref="M74:N74"/>
    <mergeCell ref="M75:N75"/>
    <mergeCell ref="M76:N76"/>
    <mergeCell ref="M77:N77"/>
    <mergeCell ref="M68:N68"/>
    <mergeCell ref="M69:N69"/>
    <mergeCell ref="M70:N70"/>
    <mergeCell ref="M71:N71"/>
    <mergeCell ref="M72:N72"/>
    <mergeCell ref="L83:U83"/>
    <mergeCell ref="L84:L85"/>
    <mergeCell ref="M84:Q85"/>
    <mergeCell ref="R84:R85"/>
    <mergeCell ref="S84:U84"/>
    <mergeCell ref="M78:N78"/>
    <mergeCell ref="M79:N79"/>
    <mergeCell ref="M80:N80"/>
    <mergeCell ref="M81:N81"/>
    <mergeCell ref="M82:N82"/>
    <mergeCell ref="M90:Q90"/>
    <mergeCell ref="M91:Q91"/>
    <mergeCell ref="M92:Q92"/>
    <mergeCell ref="M93:Q93"/>
    <mergeCell ref="M94:Q94"/>
    <mergeCell ref="M86:Q86"/>
    <mergeCell ref="V86:Y86"/>
    <mergeCell ref="M87:Q87"/>
    <mergeCell ref="M88:Q88"/>
    <mergeCell ref="M89:Q89"/>
    <mergeCell ref="M100:Q100"/>
    <mergeCell ref="M101:Q101"/>
    <mergeCell ref="M102:Q102"/>
    <mergeCell ref="M103:Q103"/>
    <mergeCell ref="M104:Q104"/>
    <mergeCell ref="M95:Q95"/>
    <mergeCell ref="M96:Q96"/>
    <mergeCell ref="M97:Q97"/>
    <mergeCell ref="M98:Q98"/>
    <mergeCell ref="M99:Q99"/>
    <mergeCell ref="L111:U111"/>
    <mergeCell ref="L112:L114"/>
    <mergeCell ref="M112:Q114"/>
    <mergeCell ref="R112:U112"/>
    <mergeCell ref="R113:R114"/>
    <mergeCell ref="S113:U113"/>
    <mergeCell ref="M105:Q105"/>
    <mergeCell ref="M106:Q106"/>
    <mergeCell ref="M107:Q107"/>
    <mergeCell ref="M108:Q108"/>
    <mergeCell ref="M109:Q109"/>
    <mergeCell ref="M115:Q115"/>
    <mergeCell ref="M116:Q116"/>
    <mergeCell ref="M117:M122"/>
    <mergeCell ref="N117:Q117"/>
    <mergeCell ref="N118:Q118"/>
    <mergeCell ref="N119:Q119"/>
    <mergeCell ref="N120:Q120"/>
    <mergeCell ref="N121:Q121"/>
    <mergeCell ref="N122:Q122"/>
    <mergeCell ref="M134:S134"/>
    <mergeCell ref="M135:S135"/>
    <mergeCell ref="M136:S136"/>
    <mergeCell ref="N138:U138"/>
    <mergeCell ref="M123:Q123"/>
    <mergeCell ref="M124:M128"/>
    <mergeCell ref="N124:Q124"/>
    <mergeCell ref="N125:Q125"/>
    <mergeCell ref="N126:Q126"/>
    <mergeCell ref="N127:Q127"/>
    <mergeCell ref="N128:Q12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38"/>
  <sheetViews>
    <sheetView topLeftCell="A55" workbookViewId="0">
      <selection activeCell="I17" sqref="I17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611</v>
      </c>
      <c r="E6" s="18">
        <v>2</v>
      </c>
      <c r="F6" s="18">
        <v>0</v>
      </c>
      <c r="G6" s="18">
        <v>613</v>
      </c>
      <c r="H6" s="17" t="s">
        <v>7</v>
      </c>
      <c r="I6" s="17" t="s">
        <v>7</v>
      </c>
      <c r="J6" s="36">
        <f>SUM(D6:F6)</f>
        <v>613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49</v>
      </c>
      <c r="E8" s="18">
        <v>2</v>
      </c>
      <c r="F8" s="18">
        <v>0</v>
      </c>
      <c r="G8" s="18">
        <v>51</v>
      </c>
      <c r="H8" s="17" t="s">
        <v>7</v>
      </c>
      <c r="I8" s="17" t="s">
        <v>7</v>
      </c>
      <c r="J8" s="36">
        <f t="shared" si="0"/>
        <v>51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8</v>
      </c>
      <c r="E10" s="17">
        <v>0</v>
      </c>
      <c r="F10" s="17">
        <v>0</v>
      </c>
      <c r="G10" s="18">
        <v>8</v>
      </c>
      <c r="H10" s="17" t="s">
        <v>7</v>
      </c>
      <c r="I10" s="17" t="s">
        <v>7</v>
      </c>
      <c r="J10" s="36">
        <f t="shared" si="0"/>
        <v>8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22765</v>
      </c>
      <c r="E11" s="17">
        <v>322</v>
      </c>
      <c r="F11" s="17">
        <v>0</v>
      </c>
      <c r="G11" s="18">
        <f>E11+D11</f>
        <v>23087</v>
      </c>
      <c r="H11" s="17">
        <v>18173</v>
      </c>
      <c r="I11" s="17">
        <v>3683</v>
      </c>
      <c r="J11" s="36">
        <f t="shared" si="0"/>
        <v>23087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17829</v>
      </c>
      <c r="E12" s="17">
        <v>27</v>
      </c>
      <c r="F12" s="17">
        <v>0</v>
      </c>
      <c r="G12" s="18">
        <v>17856</v>
      </c>
      <c r="H12" s="17">
        <v>14013</v>
      </c>
      <c r="I12" s="17">
        <v>2659</v>
      </c>
      <c r="J12" s="36">
        <f t="shared" si="0"/>
        <v>17856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1037</v>
      </c>
      <c r="E13" s="17">
        <v>2</v>
      </c>
      <c r="F13" s="17">
        <v>0</v>
      </c>
      <c r="G13" s="18">
        <v>1039</v>
      </c>
      <c r="H13" s="17">
        <v>819</v>
      </c>
      <c r="I13" s="17">
        <v>252</v>
      </c>
      <c r="J13" s="36">
        <f t="shared" si="0"/>
        <v>1039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22765</v>
      </c>
      <c r="E17" s="17">
        <v>322</v>
      </c>
      <c r="F17" s="17">
        <v>0</v>
      </c>
      <c r="G17" s="18">
        <v>23087</v>
      </c>
      <c r="H17" s="17">
        <v>18173</v>
      </c>
      <c r="I17" s="17">
        <v>3683</v>
      </c>
      <c r="J17" s="36">
        <f t="shared" si="0"/>
        <v>23087</v>
      </c>
      <c r="K17" s="36">
        <f>H11+H14</f>
        <v>18173</v>
      </c>
      <c r="L17" s="36">
        <f>I11+I14</f>
        <v>3683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17829</v>
      </c>
      <c r="E18" s="17">
        <v>27</v>
      </c>
      <c r="F18" s="17">
        <v>0</v>
      </c>
      <c r="G18" s="18">
        <v>17856</v>
      </c>
      <c r="H18" s="17">
        <v>14013</v>
      </c>
      <c r="I18" s="17">
        <v>2659</v>
      </c>
      <c r="J18" s="43">
        <f t="shared" si="0"/>
        <v>17856</v>
      </c>
      <c r="K18" s="43">
        <f>H12+H15</f>
        <v>14013</v>
      </c>
      <c r="L18" s="43">
        <f>I12+I15</f>
        <v>2659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78.317592795958703</v>
      </c>
      <c r="E19" s="35">
        <f t="shared" ref="E19:I19" si="1">E18*100/E17</f>
        <v>8.3850931677018625</v>
      </c>
      <c r="F19" s="35" t="e">
        <f t="shared" si="1"/>
        <v>#DIV/0!</v>
      </c>
      <c r="G19" s="35">
        <f t="shared" si="1"/>
        <v>77.342227227444013</v>
      </c>
      <c r="H19" s="35">
        <f t="shared" si="1"/>
        <v>77.108897815440486</v>
      </c>
      <c r="I19" s="35">
        <f t="shared" si="1"/>
        <v>72.196578875916373</v>
      </c>
      <c r="J19" s="44">
        <f>G12+G15</f>
        <v>17856</v>
      </c>
      <c r="K19" s="45">
        <f>H12+H15</f>
        <v>14013</v>
      </c>
      <c r="L19" s="45">
        <f>I12+I15</f>
        <v>2659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17829</v>
      </c>
      <c r="E22" s="19">
        <f t="shared" ref="E22:G22" si="2">E18+E20+E21</f>
        <v>27</v>
      </c>
      <c r="F22" s="19">
        <f t="shared" si="2"/>
        <v>0</v>
      </c>
      <c r="G22" s="19">
        <f t="shared" si="2"/>
        <v>17856</v>
      </c>
      <c r="H22" s="19">
        <f>H18+H20+H21</f>
        <v>14013</v>
      </c>
      <c r="I22" s="19">
        <f>I18+I21</f>
        <v>2659</v>
      </c>
      <c r="J22" s="36">
        <f>G18+G20+G21</f>
        <v>17856</v>
      </c>
      <c r="K22" s="36">
        <f>H18+H20+H21</f>
        <v>14013</v>
      </c>
      <c r="L22" s="36">
        <f>I18+I21</f>
        <v>2659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127</v>
      </c>
      <c r="E23" s="17"/>
      <c r="F23" s="17"/>
      <c r="G23" s="17">
        <v>127</v>
      </c>
      <c r="H23" s="17">
        <v>94</v>
      </c>
      <c r="I23" s="17">
        <v>10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613</v>
      </c>
      <c r="H29" s="17">
        <v>0</v>
      </c>
      <c r="I29" s="17">
        <v>558</v>
      </c>
      <c r="J29" s="17">
        <v>63</v>
      </c>
      <c r="K29" s="37">
        <f>G31+G32</f>
        <v>613</v>
      </c>
      <c r="L29" s="37">
        <f>H31+H32</f>
        <v>0</v>
      </c>
      <c r="M29" s="37">
        <f>I31+I32</f>
        <v>558</v>
      </c>
      <c r="N29" s="37">
        <f>J31+J32</f>
        <v>63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613</v>
      </c>
      <c r="H31" s="17">
        <v>0</v>
      </c>
      <c r="I31" s="17">
        <v>558</v>
      </c>
      <c r="J31" s="17">
        <v>63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371</v>
      </c>
      <c r="H33" s="17">
        <v>0</v>
      </c>
      <c r="I33" s="17">
        <v>330</v>
      </c>
      <c r="J33" s="17">
        <v>20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1089</v>
      </c>
      <c r="H34" s="17">
        <v>0</v>
      </c>
      <c r="I34" s="17">
        <v>815</v>
      </c>
      <c r="J34" s="17">
        <v>196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1452</v>
      </c>
      <c r="H35" s="17">
        <v>0</v>
      </c>
      <c r="I35" s="17">
        <v>1112</v>
      </c>
      <c r="J35" s="17">
        <v>211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986</v>
      </c>
      <c r="H36" s="17">
        <v>0</v>
      </c>
      <c r="I36" s="17">
        <v>874</v>
      </c>
      <c r="J36" s="17">
        <v>93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40</v>
      </c>
      <c r="H39" s="17">
        <v>0</v>
      </c>
      <c r="I39" s="17">
        <v>38</v>
      </c>
      <c r="J39" s="17">
        <v>18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33</v>
      </c>
      <c r="H42" s="17">
        <v>6</v>
      </c>
      <c r="I42" s="17">
        <v>29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5</v>
      </c>
      <c r="H45" s="17">
        <v>5</v>
      </c>
      <c r="I45" s="17">
        <v>4</v>
      </c>
      <c r="J45" s="17">
        <v>1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26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26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26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26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26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26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26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26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26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11</v>
      </c>
      <c r="H58" s="17">
        <f t="shared" ref="H58:J58" si="3">SUM(H59:H64)</f>
        <v>9</v>
      </c>
      <c r="I58" s="17">
        <f t="shared" si="3"/>
        <v>2</v>
      </c>
      <c r="J58" s="17">
        <f t="shared" si="3"/>
        <v>0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47"/>
      <c r="W59" s="47"/>
      <c r="X59" s="47"/>
      <c r="Y59" s="47"/>
      <c r="Z59" s="47"/>
    </row>
    <row r="60" spans="1:26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166"/>
      <c r="M60" s="167"/>
      <c r="N60" s="167"/>
      <c r="O60" s="158"/>
      <c r="P60" s="158"/>
      <c r="Q60" s="158"/>
      <c r="R60" s="158"/>
      <c r="S60" s="158"/>
      <c r="T60" s="158"/>
      <c r="U60" s="168"/>
      <c r="V60" s="47"/>
      <c r="W60" s="47"/>
      <c r="X60" s="47"/>
      <c r="Y60" s="47"/>
      <c r="Z60" s="47"/>
    </row>
    <row r="61" spans="1:26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6</v>
      </c>
      <c r="H61" s="17">
        <v>6</v>
      </c>
      <c r="I61" s="17"/>
      <c r="J61" s="17"/>
      <c r="L61" s="166"/>
      <c r="M61" s="167"/>
      <c r="N61" s="167"/>
      <c r="O61" s="158"/>
      <c r="P61" s="158"/>
      <c r="Q61" s="158"/>
      <c r="R61" s="158"/>
      <c r="S61" s="158"/>
      <c r="T61" s="158"/>
      <c r="U61" s="180"/>
      <c r="V61" s="47"/>
      <c r="W61" s="47"/>
      <c r="X61" s="47"/>
      <c r="Y61" s="47"/>
      <c r="Z61" s="47"/>
    </row>
    <row r="62" spans="1:26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166"/>
      <c r="M62" s="167"/>
      <c r="N62" s="167"/>
      <c r="O62" s="158"/>
      <c r="P62" s="158"/>
      <c r="Q62" s="158"/>
      <c r="R62" s="158"/>
      <c r="S62" s="48"/>
      <c r="T62" s="48"/>
      <c r="U62" s="180"/>
      <c r="V62" s="47"/>
      <c r="W62" s="47"/>
      <c r="X62" s="47"/>
      <c r="Y62" s="47"/>
      <c r="Z62" s="47"/>
    </row>
    <row r="63" spans="1:26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/>
      <c r="I63" s="17">
        <v>1</v>
      </c>
      <c r="J63" s="17"/>
      <c r="L63" s="49"/>
      <c r="M63" s="158"/>
      <c r="N63" s="158"/>
      <c r="O63" s="48"/>
      <c r="P63" s="48"/>
      <c r="Q63" s="48"/>
      <c r="R63" s="48"/>
      <c r="S63" s="48"/>
      <c r="T63" s="48"/>
      <c r="U63" s="50"/>
      <c r="V63" s="47"/>
      <c r="W63" s="47"/>
      <c r="X63" s="47"/>
      <c r="Y63" s="47"/>
      <c r="Z63" s="47"/>
    </row>
    <row r="64" spans="1:26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4</v>
      </c>
      <c r="H64" s="17">
        <v>3</v>
      </c>
      <c r="I64" s="17">
        <v>1</v>
      </c>
      <c r="J64" s="17"/>
      <c r="L64" s="49"/>
      <c r="M64" s="150"/>
      <c r="N64" s="150"/>
      <c r="O64" s="51"/>
      <c r="P64" s="51"/>
      <c r="Q64" s="51"/>
      <c r="R64" s="51"/>
      <c r="S64" s="51"/>
      <c r="T64" s="51"/>
      <c r="U64" s="51"/>
      <c r="V64" s="47"/>
      <c r="W64" s="47"/>
      <c r="X64" s="47"/>
      <c r="Y64" s="47"/>
      <c r="Z64" s="47"/>
    </row>
    <row r="65" spans="1:26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717</v>
      </c>
      <c r="H65" s="17">
        <f t="shared" ref="H65:J65" si="5">SUM(H66:H70)</f>
        <v>717</v>
      </c>
      <c r="I65" s="17">
        <f t="shared" si="5"/>
        <v>0</v>
      </c>
      <c r="J65" s="17">
        <f t="shared" si="5"/>
        <v>0</v>
      </c>
      <c r="L65" s="49"/>
      <c r="M65" s="165"/>
      <c r="N65" s="165"/>
      <c r="O65" s="51"/>
      <c r="P65" s="51"/>
      <c r="Q65" s="51"/>
      <c r="R65" s="51"/>
      <c r="S65" s="51"/>
      <c r="T65" s="51"/>
      <c r="U65" s="51"/>
      <c r="V65" s="47"/>
      <c r="W65" s="47"/>
      <c r="X65" s="47"/>
      <c r="Y65" s="47"/>
      <c r="Z65" s="47"/>
    </row>
    <row r="66" spans="1:26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493</v>
      </c>
      <c r="H66" s="17">
        <v>493</v>
      </c>
      <c r="I66" s="17"/>
      <c r="J66" s="17"/>
      <c r="L66" s="49"/>
      <c r="M66" s="150"/>
      <c r="N66" s="150"/>
      <c r="O66" s="51"/>
      <c r="P66" s="51"/>
      <c r="Q66" s="51"/>
      <c r="R66" s="51"/>
      <c r="S66" s="51"/>
      <c r="T66" s="51"/>
      <c r="U66" s="51"/>
      <c r="V66" s="47"/>
      <c r="W66" s="47"/>
      <c r="X66" s="47"/>
      <c r="Y66" s="47"/>
      <c r="Z66" s="47"/>
    </row>
    <row r="67" spans="1:26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224</v>
      </c>
      <c r="H67" s="17">
        <v>224</v>
      </c>
      <c r="I67" s="17"/>
      <c r="J67" s="17"/>
      <c r="L67" s="49"/>
      <c r="M67" s="150"/>
      <c r="N67" s="150"/>
      <c r="O67" s="51"/>
      <c r="P67" s="51"/>
      <c r="Q67" s="51"/>
      <c r="R67" s="51"/>
      <c r="S67" s="51"/>
      <c r="T67" s="51"/>
      <c r="U67" s="51"/>
      <c r="V67" s="47"/>
      <c r="W67" s="47"/>
      <c r="X67" s="47"/>
      <c r="Y67" s="47"/>
      <c r="Z67" s="47"/>
    </row>
    <row r="68" spans="1:26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49"/>
      <c r="M68" s="150"/>
      <c r="N68" s="150"/>
      <c r="O68" s="51"/>
      <c r="P68" s="51"/>
      <c r="Q68" s="51"/>
      <c r="R68" s="51"/>
      <c r="S68" s="51"/>
      <c r="T68" s="51"/>
      <c r="U68" s="51"/>
      <c r="V68" s="47"/>
      <c r="W68" s="47"/>
      <c r="X68" s="47"/>
      <c r="Y68" s="47"/>
      <c r="Z68" s="47"/>
    </row>
    <row r="69" spans="1:26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49"/>
      <c r="M69" s="150"/>
      <c r="N69" s="150"/>
      <c r="O69" s="51"/>
      <c r="P69" s="51"/>
      <c r="Q69" s="51"/>
      <c r="R69" s="51"/>
      <c r="S69" s="51"/>
      <c r="T69" s="51"/>
      <c r="U69" s="51"/>
      <c r="V69" s="47"/>
      <c r="W69" s="47"/>
      <c r="X69" s="47"/>
      <c r="Y69" s="47"/>
      <c r="Z69" s="47"/>
    </row>
    <row r="70" spans="1:26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  <c r="L70" s="49"/>
      <c r="M70" s="150"/>
      <c r="N70" s="150"/>
      <c r="O70" s="51"/>
      <c r="P70" s="51"/>
      <c r="Q70" s="51"/>
      <c r="R70" s="51"/>
      <c r="S70" s="51"/>
      <c r="T70" s="51"/>
      <c r="U70" s="51"/>
      <c r="V70" s="47"/>
      <c r="W70" s="47"/>
      <c r="X70" s="47"/>
      <c r="Y70" s="47"/>
      <c r="Z70" s="47"/>
    </row>
    <row r="71" spans="1:26" ht="15.75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  <c r="L71" s="49"/>
      <c r="M71" s="150"/>
      <c r="N71" s="150"/>
      <c r="O71" s="51"/>
      <c r="P71" s="51"/>
      <c r="Q71" s="51"/>
      <c r="R71" s="51"/>
      <c r="S71" s="51"/>
      <c r="T71" s="51"/>
      <c r="U71" s="51"/>
      <c r="V71" s="47"/>
      <c r="W71" s="47"/>
      <c r="X71" s="47"/>
      <c r="Y71" s="47"/>
      <c r="Z71" s="47"/>
    </row>
    <row r="72" spans="1:26" ht="15.75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  <c r="L72" s="49"/>
      <c r="M72" s="150"/>
      <c r="N72" s="150"/>
      <c r="O72" s="51"/>
      <c r="P72" s="51"/>
      <c r="Q72" s="51"/>
      <c r="R72" s="51"/>
      <c r="S72" s="51"/>
      <c r="T72" s="51"/>
      <c r="U72" s="51"/>
      <c r="V72" s="47"/>
      <c r="W72" s="47"/>
      <c r="X72" s="47"/>
      <c r="Y72" s="47"/>
      <c r="Z72" s="47"/>
    </row>
    <row r="73" spans="1:26" ht="15.75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  <c r="L73" s="49"/>
      <c r="M73" s="150"/>
      <c r="N73" s="150"/>
      <c r="O73" s="51"/>
      <c r="P73" s="51"/>
      <c r="Q73" s="51"/>
      <c r="R73" s="51"/>
      <c r="S73" s="51"/>
      <c r="T73" s="51"/>
      <c r="U73" s="51"/>
      <c r="V73" s="47"/>
      <c r="W73" s="47"/>
      <c r="X73" s="47"/>
      <c r="Y73" s="47"/>
      <c r="Z73" s="47"/>
    </row>
    <row r="74" spans="1:26" ht="15.75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  <c r="L74" s="49"/>
      <c r="M74" s="150"/>
      <c r="N74" s="150"/>
      <c r="O74" s="51"/>
      <c r="P74" s="51"/>
      <c r="Q74" s="51"/>
      <c r="R74" s="51"/>
      <c r="S74" s="51"/>
      <c r="T74" s="51"/>
      <c r="U74" s="51"/>
      <c r="V74" s="47"/>
      <c r="W74" s="47"/>
      <c r="X74" s="47"/>
      <c r="Y74" s="47"/>
      <c r="Z74" s="47"/>
    </row>
    <row r="75" spans="1:26" ht="15.75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  <c r="L75" s="49"/>
      <c r="M75" s="150"/>
      <c r="N75" s="150"/>
      <c r="O75" s="51"/>
      <c r="P75" s="51"/>
      <c r="Q75" s="51"/>
      <c r="R75" s="51"/>
      <c r="S75" s="51"/>
      <c r="T75" s="51"/>
      <c r="U75" s="51"/>
      <c r="V75" s="51"/>
      <c r="W75" s="51"/>
      <c r="X75" s="47"/>
      <c r="Y75" s="52"/>
      <c r="Z75" s="47"/>
    </row>
    <row r="76" spans="1:26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  <c r="L76" s="49"/>
      <c r="M76" s="150"/>
      <c r="N76" s="150"/>
      <c r="O76" s="51"/>
      <c r="P76" s="51"/>
      <c r="Q76" s="51"/>
      <c r="R76" s="51"/>
      <c r="S76" s="51"/>
      <c r="T76" s="51"/>
      <c r="U76" s="53"/>
      <c r="V76" s="53"/>
      <c r="W76" s="53"/>
      <c r="X76" s="47"/>
      <c r="Y76" s="47"/>
      <c r="Z76" s="47"/>
    </row>
    <row r="77" spans="1:26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  <c r="L77" s="49"/>
      <c r="M77" s="150"/>
      <c r="N77" s="150"/>
      <c r="O77" s="54"/>
      <c r="P77" s="54"/>
      <c r="Q77" s="54"/>
      <c r="R77" s="54"/>
      <c r="S77" s="54"/>
      <c r="T77" s="54"/>
      <c r="U77" s="55"/>
      <c r="V77" s="56"/>
      <c r="W77" s="56"/>
      <c r="X77" s="47"/>
      <c r="Y77" s="47"/>
      <c r="Z77" s="47"/>
    </row>
    <row r="78" spans="1:26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5.2999999999999999E-2</v>
      </c>
      <c r="J78" s="33"/>
      <c r="L78" s="49"/>
      <c r="M78" s="150"/>
      <c r="N78" s="150"/>
      <c r="O78" s="51"/>
      <c r="P78" s="51"/>
      <c r="Q78" s="51"/>
      <c r="R78" s="51"/>
      <c r="S78" s="51"/>
      <c r="T78" s="51"/>
      <c r="U78" s="50"/>
      <c r="V78" s="47"/>
      <c r="W78" s="47"/>
      <c r="X78" s="47"/>
      <c r="Y78" s="47"/>
      <c r="Z78" s="47"/>
    </row>
    <row r="79" spans="1:26" ht="15.75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  <c r="L79" s="49"/>
      <c r="M79" s="150"/>
      <c r="N79" s="150"/>
      <c r="O79" s="51"/>
      <c r="P79" s="51"/>
      <c r="Q79" s="51"/>
      <c r="R79" s="51"/>
      <c r="S79" s="51"/>
      <c r="T79" s="51"/>
      <c r="U79" s="50"/>
      <c r="V79" s="47"/>
      <c r="W79" s="47"/>
      <c r="X79" s="47"/>
      <c r="Y79" s="47"/>
      <c r="Z79" s="47"/>
    </row>
    <row r="80" spans="1:26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  <c r="L80" s="49"/>
      <c r="M80" s="150"/>
      <c r="N80" s="150"/>
      <c r="O80" s="51"/>
      <c r="P80" s="51"/>
      <c r="Q80" s="51"/>
      <c r="R80" s="51"/>
      <c r="S80" s="51"/>
      <c r="T80" s="51"/>
      <c r="U80" s="51"/>
      <c r="V80" s="51"/>
      <c r="W80" s="51"/>
      <c r="X80" s="47"/>
      <c r="Y80" s="47"/>
      <c r="Z80" s="47"/>
    </row>
    <row r="81" spans="12:26" ht="15.75" x14ac:dyDescent="0.2">
      <c r="L81" s="49"/>
      <c r="M81" s="150"/>
      <c r="N81" s="150"/>
      <c r="O81" s="51"/>
      <c r="P81" s="51"/>
      <c r="Q81" s="51"/>
      <c r="R81" s="51"/>
      <c r="S81" s="51"/>
      <c r="T81" s="51"/>
      <c r="U81" s="50"/>
      <c r="V81" s="47"/>
      <c r="W81" s="47"/>
      <c r="X81" s="47"/>
      <c r="Y81" s="47"/>
      <c r="Z81" s="47"/>
    </row>
    <row r="82" spans="12:26" ht="15.75" x14ac:dyDescent="0.2">
      <c r="L82" s="49"/>
      <c r="M82" s="150"/>
      <c r="N82" s="150"/>
      <c r="O82" s="51"/>
      <c r="P82" s="51"/>
      <c r="Q82" s="51"/>
      <c r="R82" s="51"/>
      <c r="S82" s="51"/>
      <c r="T82" s="51"/>
      <c r="U82" s="50"/>
      <c r="V82" s="47"/>
      <c r="W82" s="47"/>
      <c r="X82" s="47"/>
      <c r="Y82" s="47"/>
      <c r="Z82" s="47"/>
    </row>
    <row r="83" spans="12:26" ht="22.5" x14ac:dyDescent="0.2"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47"/>
      <c r="W83" s="47"/>
      <c r="X83" s="47"/>
      <c r="Y83" s="47"/>
      <c r="Z83" s="47"/>
    </row>
    <row r="84" spans="12:26" x14ac:dyDescent="0.2">
      <c r="L84" s="161"/>
      <c r="M84" s="162"/>
      <c r="N84" s="162"/>
      <c r="O84" s="162"/>
      <c r="P84" s="162"/>
      <c r="Q84" s="162"/>
      <c r="R84" s="163"/>
      <c r="S84" s="163"/>
      <c r="T84" s="163"/>
      <c r="U84" s="163"/>
      <c r="V84" s="47"/>
      <c r="W84" s="47"/>
      <c r="X84" s="47"/>
      <c r="Y84" s="47"/>
      <c r="Z84" s="47"/>
    </row>
    <row r="85" spans="12:26" x14ac:dyDescent="0.2">
      <c r="L85" s="161"/>
      <c r="M85" s="162"/>
      <c r="N85" s="162"/>
      <c r="O85" s="162"/>
      <c r="P85" s="162"/>
      <c r="Q85" s="162"/>
      <c r="R85" s="163"/>
      <c r="S85" s="57"/>
      <c r="T85" s="57"/>
      <c r="U85" s="58"/>
      <c r="V85" s="47"/>
      <c r="W85" s="47"/>
      <c r="X85" s="47"/>
      <c r="Y85" s="47"/>
      <c r="Z85" s="47"/>
    </row>
    <row r="86" spans="12:26" x14ac:dyDescent="0.2">
      <c r="L86" s="49"/>
      <c r="M86" s="158"/>
      <c r="N86" s="158"/>
      <c r="O86" s="158"/>
      <c r="P86" s="158"/>
      <c r="Q86" s="158"/>
      <c r="R86" s="48"/>
      <c r="S86" s="48"/>
      <c r="T86" s="48"/>
      <c r="U86" s="48"/>
      <c r="V86" s="164"/>
      <c r="W86" s="164"/>
      <c r="X86" s="164"/>
      <c r="Y86" s="164"/>
      <c r="Z86" s="47"/>
    </row>
    <row r="87" spans="12:26" ht="15.75" x14ac:dyDescent="0.2">
      <c r="L87" s="49"/>
      <c r="M87" s="150"/>
      <c r="N87" s="150"/>
      <c r="O87" s="150"/>
      <c r="P87" s="150"/>
      <c r="Q87" s="150"/>
      <c r="R87" s="51"/>
      <c r="S87" s="51"/>
      <c r="T87" s="51"/>
      <c r="U87" s="51"/>
      <c r="V87" s="59"/>
      <c r="W87" s="59"/>
      <c r="X87" s="59"/>
      <c r="Y87" s="59"/>
      <c r="Z87" s="47"/>
    </row>
    <row r="88" spans="12:26" ht="15.75" x14ac:dyDescent="0.2">
      <c r="L88" s="49"/>
      <c r="M88" s="165"/>
      <c r="N88" s="165"/>
      <c r="O88" s="165"/>
      <c r="P88" s="165"/>
      <c r="Q88" s="165"/>
      <c r="R88" s="51"/>
      <c r="S88" s="51"/>
      <c r="T88" s="51"/>
      <c r="U88" s="51"/>
      <c r="V88" s="47"/>
      <c r="W88" s="47"/>
      <c r="X88" s="47"/>
      <c r="Y88" s="47"/>
      <c r="Z88" s="47"/>
    </row>
    <row r="89" spans="12:26" ht="15.75" x14ac:dyDescent="0.2">
      <c r="L89" s="49"/>
      <c r="M89" s="150"/>
      <c r="N89" s="150"/>
      <c r="O89" s="150"/>
      <c r="P89" s="150"/>
      <c r="Q89" s="150"/>
      <c r="R89" s="51"/>
      <c r="S89" s="51"/>
      <c r="T89" s="51"/>
      <c r="U89" s="51"/>
      <c r="V89" s="47"/>
      <c r="W89" s="47"/>
      <c r="X89" s="47"/>
      <c r="Y89" s="47"/>
      <c r="Z89" s="47"/>
    </row>
    <row r="90" spans="12:26" ht="15.75" x14ac:dyDescent="0.2">
      <c r="L90" s="49"/>
      <c r="M90" s="150"/>
      <c r="N90" s="150"/>
      <c r="O90" s="150"/>
      <c r="P90" s="150"/>
      <c r="Q90" s="150"/>
      <c r="R90" s="51"/>
      <c r="S90" s="51"/>
      <c r="T90" s="51"/>
      <c r="U90" s="51"/>
      <c r="V90" s="47"/>
      <c r="W90" s="47"/>
      <c r="X90" s="47"/>
      <c r="Y90" s="47"/>
      <c r="Z90" s="47"/>
    </row>
    <row r="91" spans="12:26" ht="15.75" x14ac:dyDescent="0.2">
      <c r="L91" s="49"/>
      <c r="M91" s="150"/>
      <c r="N91" s="150"/>
      <c r="O91" s="150"/>
      <c r="P91" s="150"/>
      <c r="Q91" s="150"/>
      <c r="R91" s="51"/>
      <c r="S91" s="51"/>
      <c r="T91" s="51"/>
      <c r="U91" s="51"/>
      <c r="V91" s="47"/>
      <c r="W91" s="47"/>
      <c r="X91" s="47"/>
      <c r="Y91" s="47"/>
      <c r="Z91" s="47"/>
    </row>
    <row r="92" spans="12:26" ht="15.75" x14ac:dyDescent="0.2">
      <c r="L92" s="49"/>
      <c r="M92" s="150"/>
      <c r="N92" s="150"/>
      <c r="O92" s="150"/>
      <c r="P92" s="150"/>
      <c r="Q92" s="150"/>
      <c r="R92" s="51"/>
      <c r="S92" s="51"/>
      <c r="T92" s="51"/>
      <c r="U92" s="51"/>
      <c r="V92" s="47"/>
      <c r="W92" s="47"/>
      <c r="X92" s="47"/>
      <c r="Y92" s="47"/>
      <c r="Z92" s="47"/>
    </row>
    <row r="93" spans="12:26" ht="15.75" x14ac:dyDescent="0.2">
      <c r="L93" s="49"/>
      <c r="M93" s="150"/>
      <c r="N93" s="150"/>
      <c r="O93" s="150"/>
      <c r="P93" s="150"/>
      <c r="Q93" s="150"/>
      <c r="R93" s="51"/>
      <c r="S93" s="51"/>
      <c r="T93" s="51"/>
      <c r="U93" s="51"/>
      <c r="V93" s="47"/>
      <c r="W93" s="47"/>
      <c r="X93" s="47"/>
      <c r="Y93" s="47"/>
      <c r="Z93" s="47"/>
    </row>
    <row r="94" spans="12:26" ht="15.75" x14ac:dyDescent="0.2">
      <c r="L94" s="49"/>
      <c r="M94" s="150"/>
      <c r="N94" s="150"/>
      <c r="O94" s="150"/>
      <c r="P94" s="150"/>
      <c r="Q94" s="150"/>
      <c r="R94" s="51"/>
      <c r="S94" s="51"/>
      <c r="T94" s="51"/>
      <c r="U94" s="51"/>
      <c r="V94" s="47"/>
      <c r="W94" s="47"/>
      <c r="X94" s="47"/>
      <c r="Y94" s="47"/>
      <c r="Z94" s="47"/>
    </row>
    <row r="95" spans="12:26" ht="15.75" x14ac:dyDescent="0.2">
      <c r="L95" s="49"/>
      <c r="M95" s="150"/>
      <c r="N95" s="150"/>
      <c r="O95" s="150"/>
      <c r="P95" s="150"/>
      <c r="Q95" s="150"/>
      <c r="R95" s="51"/>
      <c r="S95" s="51"/>
      <c r="T95" s="51"/>
      <c r="U95" s="51"/>
      <c r="V95" s="47"/>
      <c r="W95" s="47"/>
      <c r="X95" s="47"/>
      <c r="Y95" s="47"/>
      <c r="Z95" s="47"/>
    </row>
    <row r="96" spans="12:26" ht="15.75" x14ac:dyDescent="0.2">
      <c r="L96" s="49"/>
      <c r="M96" s="150"/>
      <c r="N96" s="150"/>
      <c r="O96" s="150"/>
      <c r="P96" s="150"/>
      <c r="Q96" s="150"/>
      <c r="R96" s="51"/>
      <c r="S96" s="51"/>
      <c r="T96" s="51"/>
      <c r="U96" s="51"/>
      <c r="V96" s="47"/>
      <c r="W96" s="47"/>
      <c r="X96" s="47"/>
      <c r="Y96" s="47"/>
      <c r="Z96" s="47"/>
    </row>
    <row r="97" spans="12:26" ht="15.75" x14ac:dyDescent="0.2">
      <c r="L97" s="49"/>
      <c r="M97" s="150"/>
      <c r="N97" s="150"/>
      <c r="O97" s="150"/>
      <c r="P97" s="150"/>
      <c r="Q97" s="150"/>
      <c r="R97" s="51"/>
      <c r="S97" s="51"/>
      <c r="T97" s="51"/>
      <c r="U97" s="51"/>
      <c r="V97" s="47"/>
      <c r="W97" s="47"/>
      <c r="X97" s="47"/>
      <c r="Y97" s="47"/>
      <c r="Z97" s="47"/>
    </row>
    <row r="98" spans="12:26" ht="15.75" x14ac:dyDescent="0.2">
      <c r="L98" s="49"/>
      <c r="M98" s="150"/>
      <c r="N98" s="150"/>
      <c r="O98" s="150"/>
      <c r="P98" s="150"/>
      <c r="Q98" s="150"/>
      <c r="R98" s="51"/>
      <c r="S98" s="51"/>
      <c r="T98" s="51"/>
      <c r="U98" s="51"/>
      <c r="V98" s="47"/>
      <c r="W98" s="47"/>
      <c r="X98" s="47"/>
      <c r="Y98" s="47"/>
      <c r="Z98" s="47"/>
    </row>
    <row r="99" spans="12:26" ht="15.75" x14ac:dyDescent="0.2">
      <c r="L99" s="49"/>
      <c r="M99" s="150"/>
      <c r="N99" s="150"/>
      <c r="O99" s="150"/>
      <c r="P99" s="150"/>
      <c r="Q99" s="150"/>
      <c r="R99" s="51"/>
      <c r="S99" s="51"/>
      <c r="T99" s="51"/>
      <c r="U99" s="51"/>
      <c r="V99" s="47"/>
      <c r="W99" s="47"/>
      <c r="X99" s="47"/>
      <c r="Y99" s="47"/>
      <c r="Z99" s="47"/>
    </row>
    <row r="100" spans="12:26" ht="15.75" x14ac:dyDescent="0.2">
      <c r="L100" s="49"/>
      <c r="M100" s="150"/>
      <c r="N100" s="150"/>
      <c r="O100" s="150"/>
      <c r="P100" s="150"/>
      <c r="Q100" s="150"/>
      <c r="R100" s="51"/>
      <c r="S100" s="51"/>
      <c r="T100" s="51"/>
      <c r="U100" s="51"/>
      <c r="V100" s="47"/>
      <c r="W100" s="47"/>
      <c r="X100" s="47"/>
      <c r="Y100" s="47"/>
      <c r="Z100" s="47"/>
    </row>
    <row r="101" spans="12:26" ht="15.75" x14ac:dyDescent="0.2">
      <c r="L101" s="49"/>
      <c r="M101" s="150"/>
      <c r="N101" s="150"/>
      <c r="O101" s="150"/>
      <c r="P101" s="150"/>
      <c r="Q101" s="150"/>
      <c r="R101" s="51"/>
      <c r="S101" s="51"/>
      <c r="T101" s="51"/>
      <c r="U101" s="51"/>
      <c r="V101" s="47"/>
      <c r="W101" s="47"/>
      <c r="X101" s="47"/>
      <c r="Y101" s="47"/>
      <c r="Z101" s="47"/>
    </row>
    <row r="102" spans="12:26" ht="15.75" x14ac:dyDescent="0.2">
      <c r="L102" s="49"/>
      <c r="M102" s="150"/>
      <c r="N102" s="150"/>
      <c r="O102" s="150"/>
      <c r="P102" s="150"/>
      <c r="Q102" s="150"/>
      <c r="R102" s="51"/>
      <c r="S102" s="51"/>
      <c r="T102" s="51"/>
      <c r="U102" s="51"/>
      <c r="V102" s="47"/>
      <c r="W102" s="47"/>
      <c r="X102" s="47"/>
      <c r="Y102" s="47"/>
      <c r="Z102" s="47"/>
    </row>
    <row r="103" spans="12:26" ht="15.75" x14ac:dyDescent="0.2">
      <c r="L103" s="49"/>
      <c r="M103" s="150"/>
      <c r="N103" s="150"/>
      <c r="O103" s="150"/>
      <c r="P103" s="150"/>
      <c r="Q103" s="150"/>
      <c r="R103" s="51"/>
      <c r="S103" s="51"/>
      <c r="T103" s="51"/>
      <c r="U103" s="51"/>
      <c r="V103" s="47"/>
      <c r="W103" s="47"/>
      <c r="X103" s="47"/>
      <c r="Y103" s="47"/>
      <c r="Z103" s="47"/>
    </row>
    <row r="104" spans="12:26" ht="15.75" x14ac:dyDescent="0.2">
      <c r="L104" s="49"/>
      <c r="M104" s="150"/>
      <c r="N104" s="150"/>
      <c r="O104" s="150"/>
      <c r="P104" s="150"/>
      <c r="Q104" s="150"/>
      <c r="R104" s="60"/>
      <c r="S104" s="60"/>
      <c r="T104" s="60"/>
      <c r="U104" s="60"/>
      <c r="V104" s="47"/>
      <c r="W104" s="47"/>
      <c r="X104" s="47"/>
      <c r="Y104" s="47"/>
      <c r="Z104" s="47"/>
    </row>
    <row r="105" spans="12:26" ht="15.75" x14ac:dyDescent="0.2">
      <c r="L105" s="49"/>
      <c r="M105" s="150"/>
      <c r="N105" s="150"/>
      <c r="O105" s="150"/>
      <c r="P105" s="150"/>
      <c r="Q105" s="150"/>
      <c r="R105" s="60"/>
      <c r="S105" s="60"/>
      <c r="T105" s="60"/>
      <c r="U105" s="60"/>
      <c r="V105" s="47"/>
      <c r="W105" s="47"/>
      <c r="X105" s="47"/>
      <c r="Y105" s="47"/>
      <c r="Z105" s="47"/>
    </row>
    <row r="106" spans="12:26" ht="15.75" x14ac:dyDescent="0.2">
      <c r="L106" s="49"/>
      <c r="M106" s="150"/>
      <c r="N106" s="150"/>
      <c r="O106" s="150"/>
      <c r="P106" s="150"/>
      <c r="Q106" s="150"/>
      <c r="R106" s="51"/>
      <c r="S106" s="51"/>
      <c r="T106" s="51"/>
      <c r="U106" s="51"/>
      <c r="V106" s="47"/>
      <c r="W106" s="47"/>
      <c r="X106" s="47"/>
      <c r="Y106" s="47"/>
      <c r="Z106" s="47"/>
    </row>
    <row r="107" spans="12:26" ht="15.75" x14ac:dyDescent="0.2">
      <c r="L107" s="49"/>
      <c r="M107" s="150"/>
      <c r="N107" s="150"/>
      <c r="O107" s="150"/>
      <c r="P107" s="150"/>
      <c r="Q107" s="150"/>
      <c r="R107" s="51"/>
      <c r="S107" s="51"/>
      <c r="T107" s="51"/>
      <c r="U107" s="51"/>
      <c r="V107" s="47"/>
      <c r="W107" s="47"/>
      <c r="X107" s="47"/>
      <c r="Y107" s="47"/>
      <c r="Z107" s="47"/>
    </row>
    <row r="108" spans="12:26" ht="15.75" x14ac:dyDescent="0.2">
      <c r="L108" s="49"/>
      <c r="M108" s="150"/>
      <c r="N108" s="150"/>
      <c r="O108" s="150"/>
      <c r="P108" s="150"/>
      <c r="Q108" s="150"/>
      <c r="R108" s="51"/>
      <c r="S108" s="51"/>
      <c r="T108" s="51"/>
      <c r="U108" s="51"/>
      <c r="V108" s="47"/>
      <c r="W108" s="47"/>
      <c r="X108" s="47"/>
      <c r="Y108" s="47"/>
      <c r="Z108" s="47"/>
    </row>
    <row r="109" spans="12:26" ht="15.75" x14ac:dyDescent="0.2">
      <c r="L109" s="49"/>
      <c r="M109" s="150"/>
      <c r="N109" s="150"/>
      <c r="O109" s="150"/>
      <c r="P109" s="150"/>
      <c r="Q109" s="150"/>
      <c r="R109" s="51"/>
      <c r="S109" s="51"/>
      <c r="T109" s="51"/>
      <c r="U109" s="51"/>
      <c r="V109" s="47"/>
      <c r="W109" s="47"/>
      <c r="X109" s="47"/>
      <c r="Y109" s="47"/>
      <c r="Z109" s="47"/>
    </row>
    <row r="110" spans="12:26" ht="18.75" x14ac:dyDescent="0.2">
      <c r="L110" s="61"/>
      <c r="M110" s="50"/>
      <c r="N110" s="50"/>
      <c r="O110" s="50"/>
      <c r="P110" s="50"/>
      <c r="Q110" s="50"/>
      <c r="R110" s="50"/>
      <c r="S110" s="50"/>
      <c r="T110" s="50"/>
      <c r="U110" s="62"/>
      <c r="V110" s="47"/>
      <c r="W110" s="47"/>
      <c r="X110" s="47"/>
      <c r="Y110" s="47"/>
      <c r="Z110" s="47"/>
    </row>
    <row r="111" spans="12:26" ht="22.5" x14ac:dyDescent="0.2"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47"/>
      <c r="W111" s="47"/>
      <c r="X111" s="47"/>
      <c r="Y111" s="47"/>
      <c r="Z111" s="47"/>
    </row>
    <row r="112" spans="12:26" x14ac:dyDescent="0.2">
      <c r="L112" s="161"/>
      <c r="M112" s="162"/>
      <c r="N112" s="162"/>
      <c r="O112" s="162"/>
      <c r="P112" s="162"/>
      <c r="Q112" s="162"/>
      <c r="R112" s="163"/>
      <c r="S112" s="163"/>
      <c r="T112" s="163"/>
      <c r="U112" s="163"/>
      <c r="V112" s="47"/>
      <c r="W112" s="47"/>
      <c r="X112" s="47"/>
      <c r="Y112" s="47"/>
      <c r="Z112" s="47"/>
    </row>
    <row r="113" spans="12:26" x14ac:dyDescent="0.2">
      <c r="L113" s="161"/>
      <c r="M113" s="162"/>
      <c r="N113" s="162"/>
      <c r="O113" s="162"/>
      <c r="P113" s="162"/>
      <c r="Q113" s="162"/>
      <c r="R113" s="149"/>
      <c r="S113" s="149"/>
      <c r="T113" s="149"/>
      <c r="U113" s="149"/>
      <c r="V113" s="47"/>
      <c r="W113" s="47"/>
      <c r="X113" s="47"/>
      <c r="Y113" s="47"/>
      <c r="Z113" s="47"/>
    </row>
    <row r="114" spans="12:26" x14ac:dyDescent="0.2">
      <c r="L114" s="161"/>
      <c r="M114" s="162"/>
      <c r="N114" s="162"/>
      <c r="O114" s="162"/>
      <c r="P114" s="162"/>
      <c r="Q114" s="162"/>
      <c r="R114" s="149"/>
      <c r="S114" s="63"/>
      <c r="T114" s="63"/>
      <c r="U114" s="63"/>
      <c r="V114" s="47"/>
      <c r="W114" s="47"/>
      <c r="X114" s="47"/>
      <c r="Y114" s="47"/>
      <c r="Z114" s="47"/>
    </row>
    <row r="115" spans="12:26" x14ac:dyDescent="0.2">
      <c r="L115" s="49"/>
      <c r="M115" s="158"/>
      <c r="N115" s="158"/>
      <c r="O115" s="158"/>
      <c r="P115" s="158"/>
      <c r="Q115" s="158"/>
      <c r="R115" s="48"/>
      <c r="S115" s="48"/>
      <c r="T115" s="48"/>
      <c r="U115" s="48"/>
      <c r="V115" s="47"/>
      <c r="W115" s="47"/>
      <c r="X115" s="47"/>
      <c r="Y115" s="47"/>
      <c r="Z115" s="47"/>
    </row>
    <row r="116" spans="12:26" ht="18.75" x14ac:dyDescent="0.2">
      <c r="L116" s="49"/>
      <c r="M116" s="159"/>
      <c r="N116" s="159"/>
      <c r="O116" s="159"/>
      <c r="P116" s="159"/>
      <c r="Q116" s="159"/>
      <c r="R116" s="51"/>
      <c r="S116" s="51"/>
      <c r="T116" s="51"/>
      <c r="U116" s="51"/>
      <c r="V116" s="47"/>
      <c r="W116" s="47"/>
      <c r="X116" s="47"/>
      <c r="Y116" s="47"/>
      <c r="Z116" s="47"/>
    </row>
    <row r="117" spans="12:26" ht="15.75" x14ac:dyDescent="0.2">
      <c r="L117" s="49"/>
      <c r="M117" s="156"/>
      <c r="N117" s="157"/>
      <c r="O117" s="157"/>
      <c r="P117" s="157"/>
      <c r="Q117" s="157"/>
      <c r="R117" s="51"/>
      <c r="S117" s="51"/>
      <c r="T117" s="51"/>
      <c r="U117" s="51"/>
      <c r="V117" s="47"/>
      <c r="W117" s="59"/>
      <c r="X117" s="47"/>
      <c r="Y117" s="47"/>
      <c r="Z117" s="47"/>
    </row>
    <row r="118" spans="12:26" ht="15.75" x14ac:dyDescent="0.2">
      <c r="L118" s="49"/>
      <c r="M118" s="156"/>
      <c r="N118" s="157"/>
      <c r="O118" s="157"/>
      <c r="P118" s="157"/>
      <c r="Q118" s="157"/>
      <c r="R118" s="51"/>
      <c r="S118" s="51"/>
      <c r="T118" s="51"/>
      <c r="U118" s="51"/>
      <c r="V118" s="47"/>
      <c r="W118" s="59"/>
      <c r="X118" s="47"/>
      <c r="Y118" s="47"/>
      <c r="Z118" s="47"/>
    </row>
    <row r="119" spans="12:26" ht="15.75" x14ac:dyDescent="0.2">
      <c r="L119" s="49"/>
      <c r="M119" s="156"/>
      <c r="N119" s="157"/>
      <c r="O119" s="157"/>
      <c r="P119" s="157"/>
      <c r="Q119" s="157"/>
      <c r="R119" s="51"/>
      <c r="S119" s="51"/>
      <c r="T119" s="51"/>
      <c r="U119" s="51"/>
      <c r="V119" s="47"/>
      <c r="W119" s="59"/>
      <c r="X119" s="47"/>
      <c r="Y119" s="47"/>
      <c r="Z119" s="47"/>
    </row>
    <row r="120" spans="12:26" ht="15.75" x14ac:dyDescent="0.2">
      <c r="L120" s="49"/>
      <c r="M120" s="156"/>
      <c r="N120" s="157"/>
      <c r="O120" s="157"/>
      <c r="P120" s="157"/>
      <c r="Q120" s="157"/>
      <c r="R120" s="51"/>
      <c r="S120" s="51"/>
      <c r="T120" s="51"/>
      <c r="U120" s="51"/>
      <c r="V120" s="47"/>
      <c r="W120" s="59"/>
      <c r="X120" s="47"/>
      <c r="Y120" s="47"/>
      <c r="Z120" s="47"/>
    </row>
    <row r="121" spans="12:26" ht="15.75" x14ac:dyDescent="0.2">
      <c r="L121" s="49"/>
      <c r="M121" s="156"/>
      <c r="N121" s="157"/>
      <c r="O121" s="157"/>
      <c r="P121" s="157"/>
      <c r="Q121" s="157"/>
      <c r="R121" s="51"/>
      <c r="S121" s="51"/>
      <c r="T121" s="51"/>
      <c r="U121" s="51"/>
      <c r="V121" s="47"/>
      <c r="W121" s="47"/>
      <c r="X121" s="47"/>
      <c r="Y121" s="47"/>
      <c r="Z121" s="47"/>
    </row>
    <row r="122" spans="12:26" ht="15.75" x14ac:dyDescent="0.2">
      <c r="L122" s="49"/>
      <c r="M122" s="156"/>
      <c r="N122" s="157"/>
      <c r="O122" s="157"/>
      <c r="P122" s="157"/>
      <c r="Q122" s="157"/>
      <c r="R122" s="51"/>
      <c r="S122" s="51"/>
      <c r="T122" s="51"/>
      <c r="U122" s="51"/>
      <c r="V122" s="47"/>
      <c r="W122" s="59"/>
      <c r="X122" s="47"/>
      <c r="Y122" s="47"/>
      <c r="Z122" s="47"/>
    </row>
    <row r="123" spans="12:26" ht="15.75" x14ac:dyDescent="0.2">
      <c r="L123" s="49"/>
      <c r="M123" s="155"/>
      <c r="N123" s="155"/>
      <c r="O123" s="155"/>
      <c r="P123" s="155"/>
      <c r="Q123" s="155"/>
      <c r="R123" s="51"/>
      <c r="S123" s="51"/>
      <c r="T123" s="51"/>
      <c r="U123" s="51"/>
      <c r="V123" s="47"/>
      <c r="W123" s="47"/>
      <c r="X123" s="47"/>
      <c r="Y123" s="47"/>
      <c r="Z123" s="47"/>
    </row>
    <row r="124" spans="12:26" ht="15.75" x14ac:dyDescent="0.2">
      <c r="L124" s="49"/>
      <c r="M124" s="156"/>
      <c r="N124" s="157"/>
      <c r="O124" s="157"/>
      <c r="P124" s="157"/>
      <c r="Q124" s="157"/>
      <c r="R124" s="51"/>
      <c r="S124" s="51"/>
      <c r="T124" s="51"/>
      <c r="U124" s="51"/>
      <c r="V124" s="47"/>
      <c r="W124" s="47"/>
      <c r="X124" s="47"/>
      <c r="Y124" s="47"/>
      <c r="Z124" s="47"/>
    </row>
    <row r="125" spans="12:26" ht="15.75" x14ac:dyDescent="0.2">
      <c r="L125" s="49"/>
      <c r="M125" s="156"/>
      <c r="N125" s="157"/>
      <c r="O125" s="157"/>
      <c r="P125" s="157"/>
      <c r="Q125" s="157"/>
      <c r="R125" s="51"/>
      <c r="S125" s="51"/>
      <c r="T125" s="51"/>
      <c r="U125" s="51"/>
      <c r="V125" s="47"/>
      <c r="W125" s="47"/>
      <c r="X125" s="47"/>
      <c r="Y125" s="47"/>
      <c r="Z125" s="47"/>
    </row>
    <row r="126" spans="12:26" ht="15.75" x14ac:dyDescent="0.2">
      <c r="L126" s="49"/>
      <c r="M126" s="156"/>
      <c r="N126" s="157"/>
      <c r="O126" s="157"/>
      <c r="P126" s="157"/>
      <c r="Q126" s="157"/>
      <c r="R126" s="51"/>
      <c r="S126" s="51"/>
      <c r="T126" s="51"/>
      <c r="U126" s="51"/>
      <c r="V126" s="47"/>
      <c r="W126" s="59"/>
      <c r="X126" s="47"/>
      <c r="Y126" s="47"/>
      <c r="Z126" s="47"/>
    </row>
    <row r="127" spans="12:26" ht="15.75" x14ac:dyDescent="0.2">
      <c r="L127" s="49"/>
      <c r="M127" s="156"/>
      <c r="N127" s="157"/>
      <c r="O127" s="157"/>
      <c r="P127" s="157"/>
      <c r="Q127" s="157"/>
      <c r="R127" s="51"/>
      <c r="S127" s="51"/>
      <c r="T127" s="51"/>
      <c r="U127" s="51"/>
      <c r="V127" s="47"/>
      <c r="W127" s="59"/>
      <c r="X127" s="47"/>
      <c r="Y127" s="47"/>
      <c r="Z127" s="47"/>
    </row>
    <row r="128" spans="12:26" ht="15.75" x14ac:dyDescent="0.2">
      <c r="L128" s="49"/>
      <c r="M128" s="156"/>
      <c r="N128" s="157"/>
      <c r="O128" s="157"/>
      <c r="P128" s="157"/>
      <c r="Q128" s="157"/>
      <c r="R128" s="51"/>
      <c r="S128" s="51"/>
      <c r="T128" s="51"/>
      <c r="U128" s="51"/>
      <c r="V128" s="47"/>
      <c r="W128" s="47"/>
      <c r="X128" s="47"/>
      <c r="Y128" s="47"/>
      <c r="Z128" s="47"/>
    </row>
    <row r="129" spans="12:26" x14ac:dyDescent="0.2">
      <c r="L129" s="61"/>
      <c r="M129" s="50"/>
      <c r="N129" s="50"/>
      <c r="O129" s="50"/>
      <c r="P129" s="50"/>
      <c r="Q129" s="50"/>
      <c r="R129" s="50"/>
      <c r="S129" s="64"/>
      <c r="T129" s="64"/>
      <c r="U129" s="50"/>
      <c r="V129" s="47"/>
      <c r="W129" s="47"/>
      <c r="X129" s="47"/>
      <c r="Y129" s="47"/>
      <c r="Z129" s="47"/>
    </row>
    <row r="130" spans="12:26" x14ac:dyDescent="0.2">
      <c r="L130" s="61"/>
      <c r="M130" s="50"/>
      <c r="N130" s="50"/>
      <c r="O130" s="50"/>
      <c r="P130" s="50"/>
      <c r="Q130" s="50"/>
      <c r="R130" s="50"/>
      <c r="S130" s="50"/>
      <c r="T130" s="50"/>
      <c r="U130" s="50"/>
      <c r="V130" s="47"/>
      <c r="W130" s="47"/>
      <c r="X130" s="47"/>
      <c r="Y130" s="47"/>
      <c r="Z130" s="47"/>
    </row>
    <row r="131" spans="12:26" x14ac:dyDescent="0.2">
      <c r="L131" s="61"/>
      <c r="M131" s="50"/>
      <c r="N131" s="50"/>
      <c r="O131" s="50"/>
      <c r="P131" s="50"/>
      <c r="Q131" s="50"/>
      <c r="R131" s="50"/>
      <c r="S131" s="50"/>
      <c r="T131" s="50"/>
      <c r="U131" s="50"/>
      <c r="V131" s="47"/>
      <c r="W131" s="47"/>
      <c r="X131" s="47"/>
      <c r="Y131" s="47"/>
      <c r="Z131" s="47"/>
    </row>
    <row r="132" spans="12:26" x14ac:dyDescent="0.2">
      <c r="L132" s="61"/>
      <c r="M132" s="50"/>
      <c r="N132" s="50"/>
      <c r="O132" s="50"/>
      <c r="P132" s="50"/>
      <c r="Q132" s="50"/>
      <c r="R132" s="50"/>
      <c r="S132" s="50"/>
      <c r="T132" s="50"/>
      <c r="U132" s="50"/>
      <c r="V132" s="47"/>
      <c r="W132" s="47"/>
      <c r="X132" s="47"/>
      <c r="Y132" s="47"/>
      <c r="Z132" s="47"/>
    </row>
    <row r="133" spans="12:26" x14ac:dyDescent="0.2">
      <c r="L133" s="61"/>
      <c r="M133" s="50"/>
      <c r="N133" s="50"/>
      <c r="O133" s="50"/>
      <c r="P133" s="50"/>
      <c r="Q133" s="50"/>
      <c r="R133" s="50"/>
      <c r="S133" s="50"/>
      <c r="T133" s="50"/>
      <c r="U133" s="50"/>
      <c r="V133" s="47"/>
      <c r="W133" s="47"/>
      <c r="X133" s="47"/>
      <c r="Y133" s="47"/>
      <c r="Z133" s="47"/>
    </row>
    <row r="134" spans="12:26" ht="18.75" x14ac:dyDescent="0.2">
      <c r="L134" s="61"/>
      <c r="M134" s="148"/>
      <c r="N134" s="148"/>
      <c r="O134" s="148"/>
      <c r="P134" s="148"/>
      <c r="Q134" s="148"/>
      <c r="R134" s="148"/>
      <c r="S134" s="148"/>
      <c r="T134" s="51"/>
      <c r="U134" s="50"/>
      <c r="V134" s="47"/>
      <c r="W134" s="47"/>
      <c r="X134" s="47"/>
      <c r="Y134" s="47"/>
      <c r="Z134" s="47"/>
    </row>
    <row r="135" spans="12:26" ht="18.75" x14ac:dyDescent="0.2">
      <c r="L135" s="6"/>
      <c r="M135" s="181" t="s">
        <v>49</v>
      </c>
      <c r="N135" s="181"/>
      <c r="O135" s="181"/>
      <c r="P135" s="181"/>
      <c r="Q135" s="181"/>
      <c r="R135" s="181"/>
      <c r="S135" s="181"/>
      <c r="T135" s="66">
        <f t="shared" ref="T135" si="8">SUM(U135:W135)</f>
        <v>0</v>
      </c>
      <c r="U135" s="33"/>
    </row>
    <row r="136" spans="12:26" ht="18.75" x14ac:dyDescent="0.2">
      <c r="L136" s="6"/>
      <c r="M136" s="127" t="s">
        <v>50</v>
      </c>
      <c r="N136" s="127"/>
      <c r="O136" s="127"/>
      <c r="P136" s="127"/>
      <c r="Q136" s="127"/>
      <c r="R136" s="127"/>
      <c r="S136" s="127"/>
      <c r="T136" s="20"/>
      <c r="U136" s="33"/>
    </row>
    <row r="137" spans="12:26" x14ac:dyDescent="0.2">
      <c r="L137" s="6"/>
      <c r="M137" s="33"/>
      <c r="N137" s="33"/>
      <c r="O137" s="33"/>
      <c r="P137" s="33"/>
      <c r="Q137" s="33"/>
      <c r="R137" s="33"/>
      <c r="S137" s="33"/>
      <c r="T137" s="33"/>
      <c r="U137" s="33"/>
    </row>
    <row r="138" spans="12:26" ht="18.75" x14ac:dyDescent="0.3">
      <c r="L138" s="6"/>
      <c r="M138" s="33"/>
      <c r="N138" s="120"/>
      <c r="O138" s="120"/>
      <c r="P138" s="120"/>
      <c r="Q138" s="120"/>
      <c r="R138" s="120"/>
      <c r="S138" s="120"/>
      <c r="T138" s="120"/>
      <c r="U138" s="120"/>
    </row>
  </sheetData>
  <mergeCells count="172">
    <mergeCell ref="B59:B64"/>
    <mergeCell ref="C59:F59"/>
    <mergeCell ref="C60:F60"/>
    <mergeCell ref="C61:F61"/>
    <mergeCell ref="C62:F62"/>
    <mergeCell ref="C63:F63"/>
    <mergeCell ref="C64:F64"/>
    <mergeCell ref="B76:H76"/>
    <mergeCell ref="B77:H77"/>
    <mergeCell ref="B65:F65"/>
    <mergeCell ref="B66:B70"/>
    <mergeCell ref="C66:F66"/>
    <mergeCell ref="C67:F67"/>
    <mergeCell ref="C68:F68"/>
    <mergeCell ref="C69:F69"/>
    <mergeCell ref="C70:F70"/>
    <mergeCell ref="B51:F51"/>
    <mergeCell ref="A53:J53"/>
    <mergeCell ref="A54:A56"/>
    <mergeCell ref="B54:F56"/>
    <mergeCell ref="G54:J54"/>
    <mergeCell ref="G55:G56"/>
    <mergeCell ref="H55:J55"/>
    <mergeCell ref="B57:F57"/>
    <mergeCell ref="B58:F58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23:C23"/>
    <mergeCell ref="B24:C24"/>
    <mergeCell ref="A25:J25"/>
    <mergeCell ref="A26:A27"/>
    <mergeCell ref="B26:F27"/>
    <mergeCell ref="G26:G27"/>
    <mergeCell ref="H26:J26"/>
    <mergeCell ref="B38:F38"/>
    <mergeCell ref="B28:F28"/>
    <mergeCell ref="B37:F37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  <mergeCell ref="B9:C9"/>
    <mergeCell ref="C80:J80"/>
    <mergeCell ref="L59:U59"/>
    <mergeCell ref="L60:L62"/>
    <mergeCell ref="M60:N62"/>
    <mergeCell ref="O60:O62"/>
    <mergeCell ref="P60:P62"/>
    <mergeCell ref="Q60:Q62"/>
    <mergeCell ref="R60:R62"/>
    <mergeCell ref="S60:T60"/>
    <mergeCell ref="U60:U62"/>
    <mergeCell ref="S61:T61"/>
    <mergeCell ref="M63:N63"/>
    <mergeCell ref="M64:N64"/>
    <mergeCell ref="M65:N65"/>
    <mergeCell ref="M66:N66"/>
    <mergeCell ref="M67:N67"/>
    <mergeCell ref="B78:H78"/>
    <mergeCell ref="M73:N73"/>
    <mergeCell ref="M74:N74"/>
    <mergeCell ref="M75:N75"/>
    <mergeCell ref="M76:N76"/>
    <mergeCell ref="M77:N77"/>
    <mergeCell ref="M68:N68"/>
    <mergeCell ref="M69:N69"/>
    <mergeCell ref="M70:N70"/>
    <mergeCell ref="M71:N71"/>
    <mergeCell ref="M72:N72"/>
    <mergeCell ref="L83:U83"/>
    <mergeCell ref="L84:L85"/>
    <mergeCell ref="M84:Q85"/>
    <mergeCell ref="R84:R85"/>
    <mergeCell ref="S84:U84"/>
    <mergeCell ref="M78:N78"/>
    <mergeCell ref="M79:N79"/>
    <mergeCell ref="M80:N80"/>
    <mergeCell ref="M81:N81"/>
    <mergeCell ref="M82:N82"/>
    <mergeCell ref="M90:Q90"/>
    <mergeCell ref="M91:Q91"/>
    <mergeCell ref="M92:Q92"/>
    <mergeCell ref="M93:Q93"/>
    <mergeCell ref="M94:Q94"/>
    <mergeCell ref="M86:Q86"/>
    <mergeCell ref="V86:Y86"/>
    <mergeCell ref="M87:Q87"/>
    <mergeCell ref="M88:Q88"/>
    <mergeCell ref="M89:Q89"/>
    <mergeCell ref="M100:Q100"/>
    <mergeCell ref="M101:Q101"/>
    <mergeCell ref="M102:Q102"/>
    <mergeCell ref="M103:Q103"/>
    <mergeCell ref="M104:Q104"/>
    <mergeCell ref="M95:Q95"/>
    <mergeCell ref="M96:Q96"/>
    <mergeCell ref="M97:Q97"/>
    <mergeCell ref="M98:Q98"/>
    <mergeCell ref="M99:Q99"/>
    <mergeCell ref="L111:U111"/>
    <mergeCell ref="L112:L114"/>
    <mergeCell ref="M112:Q114"/>
    <mergeCell ref="R112:U112"/>
    <mergeCell ref="R113:R114"/>
    <mergeCell ref="S113:U113"/>
    <mergeCell ref="M105:Q105"/>
    <mergeCell ref="M106:Q106"/>
    <mergeCell ref="M107:Q107"/>
    <mergeCell ref="M108:Q108"/>
    <mergeCell ref="M109:Q109"/>
    <mergeCell ref="M115:Q115"/>
    <mergeCell ref="M116:Q116"/>
    <mergeCell ref="M117:M122"/>
    <mergeCell ref="N117:Q117"/>
    <mergeCell ref="N118:Q118"/>
    <mergeCell ref="N119:Q119"/>
    <mergeCell ref="N120:Q120"/>
    <mergeCell ref="N121:Q121"/>
    <mergeCell ref="N122:Q122"/>
    <mergeCell ref="M134:S134"/>
    <mergeCell ref="M135:S135"/>
    <mergeCell ref="M136:S136"/>
    <mergeCell ref="N138:U138"/>
    <mergeCell ref="M123:Q123"/>
    <mergeCell ref="M124:M128"/>
    <mergeCell ref="N124:Q124"/>
    <mergeCell ref="N125:Q125"/>
    <mergeCell ref="N126:Q126"/>
    <mergeCell ref="N127:Q127"/>
    <mergeCell ref="N128:Q12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138"/>
  <sheetViews>
    <sheetView topLeftCell="A55" workbookViewId="0">
      <selection activeCell="I17" sqref="I17"/>
    </sheetView>
  </sheetViews>
  <sheetFormatPr defaultRowHeight="12.75" x14ac:dyDescent="0.2"/>
  <sheetData>
    <row r="1" spans="1:11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1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1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1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1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1" ht="15.75" customHeight="1" x14ac:dyDescent="0.2">
      <c r="A6" s="31">
        <v>1</v>
      </c>
      <c r="B6" s="106" t="s">
        <v>6</v>
      </c>
      <c r="C6" s="106"/>
      <c r="D6" s="18">
        <v>435</v>
      </c>
      <c r="E6" s="18">
        <v>0</v>
      </c>
      <c r="F6" s="18">
        <v>2</v>
      </c>
      <c r="G6" s="18">
        <v>437</v>
      </c>
      <c r="H6" s="17" t="s">
        <v>7</v>
      </c>
      <c r="I6" s="17" t="s">
        <v>7</v>
      </c>
      <c r="J6" s="36">
        <f>SUM(D6:F6)</f>
        <v>437</v>
      </c>
    </row>
    <row r="7" spans="1:11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1" ht="15.75" customHeight="1" x14ac:dyDescent="0.2">
      <c r="A8" s="11" t="s">
        <v>55</v>
      </c>
      <c r="B8" s="106" t="s">
        <v>56</v>
      </c>
      <c r="C8" s="106"/>
      <c r="D8" s="18">
        <v>5</v>
      </c>
      <c r="E8" s="18">
        <v>0</v>
      </c>
      <c r="F8" s="18">
        <v>0</v>
      </c>
      <c r="G8" s="18">
        <v>5</v>
      </c>
      <c r="H8" s="17" t="s">
        <v>7</v>
      </c>
      <c r="I8" s="17" t="s">
        <v>7</v>
      </c>
      <c r="J8" s="36">
        <f t="shared" si="0"/>
        <v>5</v>
      </c>
    </row>
    <row r="9" spans="1:11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2</v>
      </c>
      <c r="G9" s="18">
        <v>2</v>
      </c>
      <c r="H9" s="17" t="s">
        <v>7</v>
      </c>
      <c r="I9" s="17" t="s">
        <v>7</v>
      </c>
      <c r="J9" s="36">
        <f t="shared" si="0"/>
        <v>2</v>
      </c>
    </row>
    <row r="10" spans="1:11" ht="15.75" customHeight="1" x14ac:dyDescent="0.2">
      <c r="A10" s="11" t="s">
        <v>59</v>
      </c>
      <c r="B10" s="106" t="s">
        <v>9</v>
      </c>
      <c r="C10" s="106" t="s">
        <v>9</v>
      </c>
      <c r="D10" s="17">
        <v>0</v>
      </c>
      <c r="E10" s="17">
        <v>0</v>
      </c>
      <c r="F10" s="17">
        <v>0</v>
      </c>
      <c r="G10" s="18">
        <v>0</v>
      </c>
      <c r="H10" s="17" t="s">
        <v>7</v>
      </c>
      <c r="I10" s="17" t="s">
        <v>7</v>
      </c>
      <c r="J10" s="36">
        <f t="shared" si="0"/>
        <v>0</v>
      </c>
    </row>
    <row r="11" spans="1:11" ht="15.75" customHeight="1" x14ac:dyDescent="0.2">
      <c r="A11" s="11" t="s">
        <v>60</v>
      </c>
      <c r="B11" s="106" t="s">
        <v>10</v>
      </c>
      <c r="C11" s="106" t="s">
        <v>10</v>
      </c>
      <c r="D11" s="18">
        <v>15727</v>
      </c>
      <c r="E11" s="17">
        <v>0</v>
      </c>
      <c r="F11" s="17">
        <v>143</v>
      </c>
      <c r="G11" s="18">
        <v>15870</v>
      </c>
      <c r="H11" s="17">
        <v>7131</v>
      </c>
      <c r="I11" s="17">
        <v>5772</v>
      </c>
      <c r="J11" s="36">
        <f t="shared" si="0"/>
        <v>15870</v>
      </c>
    </row>
    <row r="12" spans="1:11" ht="15.75" customHeight="1" x14ac:dyDescent="0.2">
      <c r="A12" s="11" t="s">
        <v>61</v>
      </c>
      <c r="B12" s="106" t="s">
        <v>111</v>
      </c>
      <c r="C12" s="106" t="s">
        <v>11</v>
      </c>
      <c r="D12" s="18">
        <v>12451</v>
      </c>
      <c r="E12" s="17">
        <v>0</v>
      </c>
      <c r="F12" s="17">
        <v>143</v>
      </c>
      <c r="G12" s="18">
        <v>12594</v>
      </c>
      <c r="H12" s="17">
        <v>6231</v>
      </c>
      <c r="I12" s="17">
        <v>5122</v>
      </c>
      <c r="J12" s="36">
        <f t="shared" si="0"/>
        <v>12594</v>
      </c>
    </row>
    <row r="13" spans="1:11" ht="15.75" customHeight="1" x14ac:dyDescent="0.2">
      <c r="A13" s="11" t="s">
        <v>62</v>
      </c>
      <c r="B13" s="106" t="s">
        <v>112</v>
      </c>
      <c r="C13" s="106" t="s">
        <v>12</v>
      </c>
      <c r="D13" s="18">
        <v>60</v>
      </c>
      <c r="E13" s="17">
        <v>0</v>
      </c>
      <c r="F13" s="17">
        <v>0</v>
      </c>
      <c r="G13" s="18">
        <v>60</v>
      </c>
      <c r="H13" s="17">
        <v>32</v>
      </c>
      <c r="I13" s="17">
        <v>23</v>
      </c>
      <c r="J13" s="36">
        <f t="shared" si="0"/>
        <v>60</v>
      </c>
    </row>
    <row r="14" spans="1:11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1232</v>
      </c>
      <c r="G14" s="18">
        <v>1232</v>
      </c>
      <c r="H14" s="17">
        <v>610</v>
      </c>
      <c r="I14" s="17">
        <v>1232</v>
      </c>
      <c r="J14" s="36">
        <f t="shared" si="0"/>
        <v>1232</v>
      </c>
      <c r="K14" s="42">
        <f>I11+I14</f>
        <v>7004</v>
      </c>
    </row>
    <row r="15" spans="1:11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817</v>
      </c>
      <c r="G15" s="18">
        <v>817</v>
      </c>
      <c r="H15" s="17">
        <v>372</v>
      </c>
      <c r="I15" s="17">
        <v>795</v>
      </c>
      <c r="J15" s="36">
        <f t="shared" si="0"/>
        <v>817</v>
      </c>
    </row>
    <row r="16" spans="1:11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171</v>
      </c>
      <c r="G16" s="18">
        <v>171</v>
      </c>
      <c r="H16" s="17">
        <v>63</v>
      </c>
      <c r="I16" s="17">
        <v>171</v>
      </c>
      <c r="J16" s="36">
        <f t="shared" si="0"/>
        <v>171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15727</v>
      </c>
      <c r="E17" s="17">
        <v>0</v>
      </c>
      <c r="F17" s="17">
        <v>1375</v>
      </c>
      <c r="G17" s="18">
        <f>F17+D17</f>
        <v>17102</v>
      </c>
      <c r="H17" s="17">
        <v>7741</v>
      </c>
      <c r="I17" s="17">
        <f>I11+I14</f>
        <v>7004</v>
      </c>
      <c r="J17" s="36">
        <f t="shared" si="0"/>
        <v>17102</v>
      </c>
      <c r="K17" s="36">
        <f>H11+H14</f>
        <v>7741</v>
      </c>
      <c r="L17" s="36">
        <f>I11+I14</f>
        <v>7004</v>
      </c>
      <c r="M17" s="42"/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12451</v>
      </c>
      <c r="E18" s="17">
        <v>0</v>
      </c>
      <c r="F18" s="17">
        <v>960</v>
      </c>
      <c r="G18" s="18">
        <v>13411</v>
      </c>
      <c r="H18" s="17">
        <v>6603</v>
      </c>
      <c r="I18" s="17">
        <f>I12+I15</f>
        <v>5917</v>
      </c>
      <c r="J18" s="43">
        <f t="shared" si="0"/>
        <v>13411</v>
      </c>
      <c r="K18" s="43">
        <f>H12+H15</f>
        <v>6603</v>
      </c>
      <c r="L18" s="43">
        <f>I12+I15</f>
        <v>5917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79.169580975392634</v>
      </c>
      <c r="E19" s="35" t="e">
        <f t="shared" ref="E19:I19" si="1">E18*100/E17</f>
        <v>#DIV/0!</v>
      </c>
      <c r="F19" s="35">
        <f t="shared" si="1"/>
        <v>69.818181818181813</v>
      </c>
      <c r="G19" s="35">
        <f t="shared" si="1"/>
        <v>78.417728920594087</v>
      </c>
      <c r="H19" s="35">
        <f t="shared" si="1"/>
        <v>85.299056969383798</v>
      </c>
      <c r="I19" s="35">
        <f t="shared" si="1"/>
        <v>84.48029697315819</v>
      </c>
      <c r="J19" s="44">
        <f>G12+G15</f>
        <v>13411</v>
      </c>
      <c r="K19" s="45">
        <f>H12+H15</f>
        <v>6603</v>
      </c>
      <c r="L19" s="45">
        <f>I12+I15</f>
        <v>5917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12451</v>
      </c>
      <c r="E22" s="19">
        <f t="shared" ref="E22:G22" si="2">E18+E20+E21</f>
        <v>0</v>
      </c>
      <c r="F22" s="19">
        <f t="shared" si="2"/>
        <v>960</v>
      </c>
      <c r="G22" s="19">
        <f t="shared" si="2"/>
        <v>13411</v>
      </c>
      <c r="H22" s="19">
        <f>H18+H20+H21</f>
        <v>6603</v>
      </c>
      <c r="I22" s="19">
        <f>I18+I21</f>
        <v>5917</v>
      </c>
      <c r="J22" s="36">
        <f>G18+G20+G21</f>
        <v>13411</v>
      </c>
      <c r="K22" s="36">
        <f>H18+H20+H21</f>
        <v>6603</v>
      </c>
      <c r="L22" s="36">
        <f>I18+I21</f>
        <v>5917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/>
      <c r="E23" s="17"/>
      <c r="F23" s="17"/>
      <c r="G23" s="17"/>
      <c r="H23" s="17"/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437</v>
      </c>
      <c r="H29" s="17">
        <v>0</v>
      </c>
      <c r="I29" s="17">
        <v>149</v>
      </c>
      <c r="J29" s="17">
        <v>146</v>
      </c>
      <c r="K29" s="37">
        <f>G31+G32</f>
        <v>437</v>
      </c>
      <c r="L29" s="37">
        <f>H31+H32</f>
        <v>0</v>
      </c>
      <c r="M29" s="37">
        <f>I31+I32</f>
        <v>149</v>
      </c>
      <c r="N29" s="37">
        <f>J31+J32</f>
        <v>146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435</v>
      </c>
      <c r="H31" s="17">
        <v>0</v>
      </c>
      <c r="I31" s="17">
        <v>148</v>
      </c>
      <c r="J31" s="17">
        <v>144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2</v>
      </c>
      <c r="H32" s="17">
        <v>0</v>
      </c>
      <c r="I32" s="17">
        <v>1</v>
      </c>
      <c r="J32" s="17">
        <v>2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180</v>
      </c>
      <c r="H33" s="17">
        <v>0</v>
      </c>
      <c r="I33" s="17">
        <v>65</v>
      </c>
      <c r="J33" s="17">
        <v>60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1159</v>
      </c>
      <c r="H34" s="17">
        <v>0</v>
      </c>
      <c r="I34" s="17">
        <v>463</v>
      </c>
      <c r="J34" s="17">
        <v>264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2771</v>
      </c>
      <c r="H35" s="17">
        <v>0</v>
      </c>
      <c r="I35" s="17">
        <v>1124</v>
      </c>
      <c r="J35" s="17">
        <v>983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868</v>
      </c>
      <c r="H36" s="17">
        <v>0</v>
      </c>
      <c r="I36" s="17">
        <v>563</v>
      </c>
      <c r="J36" s="17">
        <v>215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5</v>
      </c>
      <c r="H40" s="17">
        <v>1</v>
      </c>
      <c r="I40" s="17">
        <v>1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/>
      <c r="H41" s="17"/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50</v>
      </c>
      <c r="H42" s="17">
        <v>0</v>
      </c>
      <c r="I42" s="17">
        <v>13</v>
      </c>
      <c r="J42" s="17">
        <v>2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0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4</v>
      </c>
      <c r="H45" s="17">
        <v>4</v>
      </c>
      <c r="I45" s="17">
        <v>1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25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25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25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25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25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25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25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25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25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</row>
    <row r="58" spans="1:25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</v>
      </c>
      <c r="H58" s="17">
        <f t="shared" ref="H58:J58" si="3">SUM(H59:H64)</f>
        <v>0</v>
      </c>
      <c r="I58" s="17">
        <f t="shared" si="3"/>
        <v>1</v>
      </c>
      <c r="J58" s="17">
        <f t="shared" si="3"/>
        <v>0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</row>
    <row r="59" spans="1:25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47"/>
      <c r="W59" s="47"/>
      <c r="X59" s="47"/>
      <c r="Y59" s="47"/>
    </row>
    <row r="60" spans="1:25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166"/>
      <c r="M60" s="167"/>
      <c r="N60" s="167"/>
      <c r="O60" s="158"/>
      <c r="P60" s="158"/>
      <c r="Q60" s="158"/>
      <c r="R60" s="158"/>
      <c r="S60" s="158"/>
      <c r="T60" s="158"/>
      <c r="U60" s="168"/>
      <c r="V60" s="47"/>
      <c r="W60" s="47"/>
      <c r="X60" s="47"/>
      <c r="Y60" s="47"/>
    </row>
    <row r="61" spans="1:25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166"/>
      <c r="M61" s="167"/>
      <c r="N61" s="167"/>
      <c r="O61" s="158"/>
      <c r="P61" s="158"/>
      <c r="Q61" s="158"/>
      <c r="R61" s="158"/>
      <c r="S61" s="158"/>
      <c r="T61" s="158"/>
      <c r="U61" s="180"/>
      <c r="V61" s="47"/>
      <c r="W61" s="47"/>
      <c r="X61" s="47"/>
      <c r="Y61" s="47"/>
    </row>
    <row r="62" spans="1:25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1</v>
      </c>
      <c r="H62" s="17"/>
      <c r="I62" s="17">
        <v>1</v>
      </c>
      <c r="J62" s="17"/>
      <c r="L62" s="166"/>
      <c r="M62" s="167"/>
      <c r="N62" s="167"/>
      <c r="O62" s="158"/>
      <c r="P62" s="158"/>
      <c r="Q62" s="158"/>
      <c r="R62" s="158"/>
      <c r="S62" s="48"/>
      <c r="T62" s="48"/>
      <c r="U62" s="180"/>
      <c r="V62" s="47"/>
      <c r="W62" s="47"/>
      <c r="X62" s="47"/>
      <c r="Y62" s="47"/>
    </row>
    <row r="63" spans="1:25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0</v>
      </c>
      <c r="H63" s="17"/>
      <c r="I63" s="17"/>
      <c r="J63" s="17"/>
      <c r="L63" s="49"/>
      <c r="M63" s="158"/>
      <c r="N63" s="158"/>
      <c r="O63" s="48"/>
      <c r="P63" s="48"/>
      <c r="Q63" s="48"/>
      <c r="R63" s="48"/>
      <c r="S63" s="48"/>
      <c r="T63" s="48"/>
      <c r="U63" s="50"/>
      <c r="V63" s="47"/>
      <c r="W63" s="47"/>
      <c r="X63" s="47"/>
      <c r="Y63" s="47"/>
    </row>
    <row r="64" spans="1:25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49"/>
      <c r="M64" s="150"/>
      <c r="N64" s="150"/>
      <c r="O64" s="51"/>
      <c r="P64" s="51"/>
      <c r="Q64" s="51"/>
      <c r="R64" s="51"/>
      <c r="S64" s="51"/>
      <c r="T64" s="51"/>
      <c r="U64" s="51"/>
      <c r="V64" s="47"/>
      <c r="W64" s="47"/>
      <c r="X64" s="47"/>
      <c r="Y64" s="47"/>
    </row>
    <row r="65" spans="1:25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5</v>
      </c>
      <c r="H65" s="17">
        <f t="shared" ref="H65:J65" si="5">SUM(H66:H70)</f>
        <v>5</v>
      </c>
      <c r="I65" s="17">
        <f t="shared" si="5"/>
        <v>0</v>
      </c>
      <c r="J65" s="17">
        <f t="shared" si="5"/>
        <v>0</v>
      </c>
      <c r="L65" s="49"/>
      <c r="M65" s="165"/>
      <c r="N65" s="165"/>
      <c r="O65" s="51"/>
      <c r="P65" s="51"/>
      <c r="Q65" s="51"/>
      <c r="R65" s="51"/>
      <c r="S65" s="51"/>
      <c r="T65" s="51"/>
      <c r="U65" s="51"/>
      <c r="V65" s="47"/>
      <c r="W65" s="47"/>
      <c r="X65" s="47"/>
      <c r="Y65" s="47"/>
    </row>
    <row r="66" spans="1:25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4</v>
      </c>
      <c r="H66" s="39">
        <v>4</v>
      </c>
      <c r="I66" s="39">
        <f>'[5]Свод разд 4'!AK73</f>
        <v>0</v>
      </c>
      <c r="J66" s="39">
        <f>'[5]Свод разд 4'!AL73</f>
        <v>0</v>
      </c>
      <c r="L66" s="49"/>
      <c r="M66" s="150"/>
      <c r="N66" s="150"/>
      <c r="O66" s="51"/>
      <c r="P66" s="51"/>
      <c r="Q66" s="51"/>
      <c r="R66" s="51"/>
      <c r="S66" s="51"/>
      <c r="T66" s="51"/>
      <c r="U66" s="51"/>
      <c r="V66" s="47"/>
      <c r="W66" s="47"/>
      <c r="X66" s="47"/>
      <c r="Y66" s="47"/>
    </row>
    <row r="67" spans="1:25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1</v>
      </c>
      <c r="H67" s="39">
        <v>1</v>
      </c>
      <c r="I67" s="39">
        <f>'[5]Свод разд 4'!AO73</f>
        <v>0</v>
      </c>
      <c r="J67" s="39">
        <f>'[5]Свод разд 4'!AP73</f>
        <v>0</v>
      </c>
      <c r="L67" s="49"/>
      <c r="M67" s="150"/>
      <c r="N67" s="150"/>
      <c r="O67" s="51"/>
      <c r="P67" s="51"/>
      <c r="Q67" s="51"/>
      <c r="R67" s="51"/>
      <c r="S67" s="51"/>
      <c r="T67" s="51"/>
      <c r="U67" s="51"/>
      <c r="V67" s="47"/>
      <c r="W67" s="47"/>
      <c r="X67" s="47"/>
      <c r="Y67" s="47"/>
    </row>
    <row r="68" spans="1:25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/>
      <c r="H68" s="39"/>
      <c r="I68" s="39">
        <f>'[5]Свод разд 4'!AS73</f>
        <v>0</v>
      </c>
      <c r="J68" s="39">
        <f>'[5]Свод разд 4'!AT73</f>
        <v>0</v>
      </c>
      <c r="L68" s="49"/>
      <c r="M68" s="150"/>
      <c r="N68" s="150"/>
      <c r="O68" s="51"/>
      <c r="P68" s="51"/>
      <c r="Q68" s="51"/>
      <c r="R68" s="51"/>
      <c r="S68" s="51"/>
      <c r="T68" s="51"/>
      <c r="U68" s="51"/>
      <c r="V68" s="47"/>
      <c r="W68" s="47"/>
      <c r="X68" s="47"/>
      <c r="Y68" s="47"/>
    </row>
    <row r="69" spans="1:25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/>
      <c r="H69" s="39"/>
      <c r="I69" s="39">
        <f>'[5]Свод разд 4'!AW73</f>
        <v>0</v>
      </c>
      <c r="J69" s="39">
        <f>'[5]Свод разд 4'!AX73</f>
        <v>0</v>
      </c>
      <c r="L69" s="49"/>
      <c r="M69" s="150"/>
      <c r="N69" s="150"/>
      <c r="O69" s="51"/>
      <c r="P69" s="51"/>
      <c r="Q69" s="51"/>
      <c r="R69" s="51"/>
      <c r="S69" s="51"/>
      <c r="T69" s="51"/>
      <c r="U69" s="51"/>
      <c r="V69" s="47"/>
      <c r="W69" s="47"/>
      <c r="X69" s="47"/>
      <c r="Y69" s="47"/>
    </row>
    <row r="70" spans="1:25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39">
        <f>'[5]Свод разд 4'!AZ73</f>
        <v>0</v>
      </c>
      <c r="I70" s="39">
        <f>'[5]Свод разд 4'!BA73</f>
        <v>0</v>
      </c>
      <c r="J70" s="39">
        <f>'[5]Свод разд 4'!BB73</f>
        <v>0</v>
      </c>
      <c r="L70" s="49"/>
      <c r="M70" s="150"/>
      <c r="N70" s="150"/>
      <c r="O70" s="51"/>
      <c r="P70" s="51"/>
      <c r="Q70" s="51"/>
      <c r="R70" s="51"/>
      <c r="S70" s="51"/>
      <c r="T70" s="51"/>
      <c r="U70" s="51"/>
      <c r="V70" s="47"/>
      <c r="W70" s="47"/>
      <c r="X70" s="47"/>
      <c r="Y70" s="47"/>
    </row>
    <row r="71" spans="1:25" ht="15.75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  <c r="L71" s="49"/>
      <c r="M71" s="150"/>
      <c r="N71" s="150"/>
      <c r="O71" s="51"/>
      <c r="P71" s="51"/>
      <c r="Q71" s="51"/>
      <c r="R71" s="51"/>
      <c r="S71" s="51"/>
      <c r="T71" s="51"/>
      <c r="U71" s="51"/>
      <c r="V71" s="47"/>
      <c r="W71" s="47"/>
      <c r="X71" s="47"/>
      <c r="Y71" s="47"/>
    </row>
    <row r="72" spans="1:25" ht="15.75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  <c r="L72" s="49"/>
      <c r="M72" s="150"/>
      <c r="N72" s="150"/>
      <c r="O72" s="51"/>
      <c r="P72" s="51"/>
      <c r="Q72" s="51"/>
      <c r="R72" s="51"/>
      <c r="S72" s="51"/>
      <c r="T72" s="51"/>
      <c r="U72" s="51"/>
      <c r="V72" s="47"/>
      <c r="W72" s="47"/>
      <c r="X72" s="47"/>
      <c r="Y72" s="47"/>
    </row>
    <row r="73" spans="1:25" ht="15.75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  <c r="L73" s="49"/>
      <c r="M73" s="150"/>
      <c r="N73" s="150"/>
      <c r="O73" s="51"/>
      <c r="P73" s="51"/>
      <c r="Q73" s="51"/>
      <c r="R73" s="51"/>
      <c r="S73" s="51"/>
      <c r="T73" s="51"/>
      <c r="U73" s="51"/>
      <c r="V73" s="47"/>
      <c r="W73" s="47"/>
      <c r="X73" s="47"/>
      <c r="Y73" s="47"/>
    </row>
    <row r="74" spans="1:25" ht="15.75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  <c r="L74" s="49"/>
      <c r="M74" s="150"/>
      <c r="N74" s="150"/>
      <c r="O74" s="51"/>
      <c r="P74" s="51"/>
      <c r="Q74" s="51"/>
      <c r="R74" s="51"/>
      <c r="S74" s="51"/>
      <c r="T74" s="51"/>
      <c r="U74" s="51"/>
      <c r="V74" s="47"/>
      <c r="W74" s="47"/>
      <c r="X74" s="47"/>
      <c r="Y74" s="47"/>
    </row>
    <row r="75" spans="1:25" ht="15.75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  <c r="L75" s="49"/>
      <c r="M75" s="150"/>
      <c r="N75" s="150"/>
      <c r="O75" s="51"/>
      <c r="P75" s="51"/>
      <c r="Q75" s="51"/>
      <c r="R75" s="51"/>
      <c r="S75" s="51"/>
      <c r="T75" s="51"/>
      <c r="U75" s="51"/>
      <c r="V75" s="51"/>
      <c r="W75" s="51"/>
      <c r="X75" s="47"/>
      <c r="Y75" s="52"/>
    </row>
    <row r="76" spans="1:25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  <c r="L76" s="49"/>
      <c r="M76" s="150"/>
      <c r="N76" s="150"/>
      <c r="O76" s="51"/>
      <c r="P76" s="51"/>
      <c r="Q76" s="51"/>
      <c r="R76" s="51"/>
      <c r="S76" s="51"/>
      <c r="T76" s="51"/>
      <c r="U76" s="53"/>
      <c r="V76" s="53"/>
      <c r="W76" s="53"/>
      <c r="X76" s="47"/>
      <c r="Y76" s="47"/>
    </row>
    <row r="77" spans="1:25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  <c r="L77" s="49"/>
      <c r="M77" s="150"/>
      <c r="N77" s="150"/>
      <c r="O77" s="54"/>
      <c r="P77" s="54"/>
      <c r="Q77" s="54"/>
      <c r="R77" s="54"/>
      <c r="S77" s="54"/>
      <c r="T77" s="54"/>
      <c r="U77" s="55"/>
      <c r="V77" s="56"/>
      <c r="W77" s="56"/>
      <c r="X77" s="47"/>
      <c r="Y77" s="47"/>
    </row>
    <row r="78" spans="1:25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2.3E-2</v>
      </c>
      <c r="J78" s="33"/>
      <c r="L78" s="49"/>
      <c r="M78" s="150"/>
      <c r="N78" s="150"/>
      <c r="O78" s="51"/>
      <c r="P78" s="51"/>
      <c r="Q78" s="51"/>
      <c r="R78" s="51"/>
      <c r="S78" s="51"/>
      <c r="T78" s="51"/>
      <c r="U78" s="50"/>
      <c r="V78" s="47"/>
      <c r="W78" s="47"/>
      <c r="X78" s="47"/>
      <c r="Y78" s="47"/>
    </row>
    <row r="79" spans="1:25" ht="15.75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  <c r="L79" s="49"/>
      <c r="M79" s="150"/>
      <c r="N79" s="150"/>
      <c r="O79" s="51"/>
      <c r="P79" s="51"/>
      <c r="Q79" s="51"/>
      <c r="R79" s="51"/>
      <c r="S79" s="51"/>
      <c r="T79" s="51"/>
      <c r="U79" s="50"/>
      <c r="V79" s="47"/>
      <c r="W79" s="47"/>
      <c r="X79" s="47"/>
      <c r="Y79" s="47"/>
    </row>
    <row r="80" spans="1:25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  <c r="L80" s="49"/>
      <c r="M80" s="150"/>
      <c r="N80" s="150"/>
      <c r="O80" s="51"/>
      <c r="P80" s="51"/>
      <c r="Q80" s="51"/>
      <c r="R80" s="51"/>
      <c r="S80" s="51"/>
      <c r="T80" s="51"/>
      <c r="U80" s="51"/>
      <c r="V80" s="51"/>
      <c r="W80" s="51"/>
      <c r="X80" s="47"/>
      <c r="Y80" s="47"/>
    </row>
    <row r="81" spans="12:25" ht="15.75" x14ac:dyDescent="0.2">
      <c r="L81" s="49"/>
      <c r="M81" s="150"/>
      <c r="N81" s="150"/>
      <c r="O81" s="51"/>
      <c r="P81" s="51"/>
      <c r="Q81" s="51"/>
      <c r="R81" s="51"/>
      <c r="S81" s="51"/>
      <c r="T81" s="51"/>
      <c r="U81" s="50"/>
      <c r="V81" s="47"/>
      <c r="W81" s="47"/>
      <c r="X81" s="47"/>
      <c r="Y81" s="47"/>
    </row>
    <row r="82" spans="12:25" ht="15.75" x14ac:dyDescent="0.2">
      <c r="L82" s="49"/>
      <c r="M82" s="150"/>
      <c r="N82" s="150"/>
      <c r="O82" s="51"/>
      <c r="P82" s="51"/>
      <c r="Q82" s="51"/>
      <c r="R82" s="51"/>
      <c r="S82" s="51"/>
      <c r="T82" s="51"/>
      <c r="U82" s="50"/>
      <c r="V82" s="47"/>
      <c r="W82" s="47"/>
      <c r="X82" s="47"/>
      <c r="Y82" s="47"/>
    </row>
    <row r="83" spans="12:25" ht="22.5" x14ac:dyDescent="0.2"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47"/>
      <c r="W83" s="47"/>
      <c r="X83" s="47"/>
      <c r="Y83" s="47"/>
    </row>
    <row r="84" spans="12:25" x14ac:dyDescent="0.2">
      <c r="L84" s="161"/>
      <c r="M84" s="162"/>
      <c r="N84" s="162"/>
      <c r="O84" s="162"/>
      <c r="P84" s="162"/>
      <c r="Q84" s="162"/>
      <c r="R84" s="163"/>
      <c r="S84" s="163"/>
      <c r="T84" s="163"/>
      <c r="U84" s="163"/>
      <c r="V84" s="47"/>
      <c r="W84" s="47"/>
      <c r="X84" s="47"/>
      <c r="Y84" s="47"/>
    </row>
    <row r="85" spans="12:25" x14ac:dyDescent="0.2">
      <c r="L85" s="161"/>
      <c r="M85" s="162"/>
      <c r="N85" s="162"/>
      <c r="O85" s="162"/>
      <c r="P85" s="162"/>
      <c r="Q85" s="162"/>
      <c r="R85" s="163"/>
      <c r="S85" s="57"/>
      <c r="T85" s="57"/>
      <c r="U85" s="58"/>
      <c r="V85" s="47"/>
      <c r="W85" s="47"/>
      <c r="X85" s="47"/>
      <c r="Y85" s="47"/>
    </row>
    <row r="86" spans="12:25" x14ac:dyDescent="0.2">
      <c r="L86" s="49"/>
      <c r="M86" s="158"/>
      <c r="N86" s="158"/>
      <c r="O86" s="158"/>
      <c r="P86" s="158"/>
      <c r="Q86" s="158"/>
      <c r="R86" s="48"/>
      <c r="S86" s="48"/>
      <c r="T86" s="48"/>
      <c r="U86" s="48"/>
      <c r="V86" s="164"/>
      <c r="W86" s="164"/>
      <c r="X86" s="164"/>
      <c r="Y86" s="164"/>
    </row>
    <row r="87" spans="12:25" ht="15.75" x14ac:dyDescent="0.2">
      <c r="L87" s="49"/>
      <c r="M87" s="150"/>
      <c r="N87" s="150"/>
      <c r="O87" s="150"/>
      <c r="P87" s="150"/>
      <c r="Q87" s="150"/>
      <c r="R87" s="51"/>
      <c r="S87" s="51"/>
      <c r="T87" s="51"/>
      <c r="U87" s="51"/>
      <c r="V87" s="59"/>
      <c r="W87" s="59"/>
      <c r="X87" s="59"/>
      <c r="Y87" s="59"/>
    </row>
    <row r="88" spans="12:25" ht="15.75" x14ac:dyDescent="0.2">
      <c r="L88" s="49"/>
      <c r="M88" s="165"/>
      <c r="N88" s="165"/>
      <c r="O88" s="165"/>
      <c r="P88" s="165"/>
      <c r="Q88" s="165"/>
      <c r="R88" s="51"/>
      <c r="S88" s="51"/>
      <c r="T88" s="51"/>
      <c r="U88" s="51"/>
      <c r="V88" s="47"/>
      <c r="W88" s="47"/>
      <c r="X88" s="47"/>
      <c r="Y88" s="47"/>
    </row>
    <row r="89" spans="12:25" ht="15.75" x14ac:dyDescent="0.2">
      <c r="L89" s="49"/>
      <c r="M89" s="150"/>
      <c r="N89" s="150"/>
      <c r="O89" s="150"/>
      <c r="P89" s="150"/>
      <c r="Q89" s="150"/>
      <c r="R89" s="51"/>
      <c r="S89" s="51"/>
      <c r="T89" s="51"/>
      <c r="U89" s="51"/>
      <c r="V89" s="47"/>
      <c r="W89" s="47"/>
      <c r="X89" s="47"/>
      <c r="Y89" s="47"/>
    </row>
    <row r="90" spans="12:25" ht="15.75" x14ac:dyDescent="0.2">
      <c r="L90" s="49"/>
      <c r="M90" s="150"/>
      <c r="N90" s="150"/>
      <c r="O90" s="150"/>
      <c r="P90" s="150"/>
      <c r="Q90" s="150"/>
      <c r="R90" s="51"/>
      <c r="S90" s="51"/>
      <c r="T90" s="51"/>
      <c r="U90" s="51"/>
      <c r="V90" s="47"/>
      <c r="W90" s="47"/>
      <c r="X90" s="47"/>
      <c r="Y90" s="47"/>
    </row>
    <row r="91" spans="12:25" ht="15.75" x14ac:dyDescent="0.2">
      <c r="L91" s="49"/>
      <c r="M91" s="150"/>
      <c r="N91" s="150"/>
      <c r="O91" s="150"/>
      <c r="P91" s="150"/>
      <c r="Q91" s="150"/>
      <c r="R91" s="51"/>
      <c r="S91" s="51"/>
      <c r="T91" s="51"/>
      <c r="U91" s="51"/>
      <c r="V91" s="47"/>
      <c r="W91" s="47"/>
      <c r="X91" s="47"/>
      <c r="Y91" s="47"/>
    </row>
    <row r="92" spans="12:25" ht="15.75" x14ac:dyDescent="0.2">
      <c r="L92" s="49"/>
      <c r="M92" s="150"/>
      <c r="N92" s="150"/>
      <c r="O92" s="150"/>
      <c r="P92" s="150"/>
      <c r="Q92" s="150"/>
      <c r="R92" s="51"/>
      <c r="S92" s="51"/>
      <c r="T92" s="51"/>
      <c r="U92" s="51"/>
      <c r="V92" s="47"/>
      <c r="W92" s="47"/>
      <c r="X92" s="47"/>
      <c r="Y92" s="47"/>
    </row>
    <row r="93" spans="12:25" ht="15.75" x14ac:dyDescent="0.2">
      <c r="L93" s="49"/>
      <c r="M93" s="150"/>
      <c r="N93" s="150"/>
      <c r="O93" s="150"/>
      <c r="P93" s="150"/>
      <c r="Q93" s="150"/>
      <c r="R93" s="51"/>
      <c r="S93" s="51"/>
      <c r="T93" s="51"/>
      <c r="U93" s="51"/>
      <c r="V93" s="47"/>
      <c r="W93" s="47"/>
      <c r="X93" s="47"/>
      <c r="Y93" s="47"/>
    </row>
    <row r="94" spans="12:25" ht="15.75" x14ac:dyDescent="0.2">
      <c r="L94" s="49"/>
      <c r="M94" s="150"/>
      <c r="N94" s="150"/>
      <c r="O94" s="150"/>
      <c r="P94" s="150"/>
      <c r="Q94" s="150"/>
      <c r="R94" s="51"/>
      <c r="S94" s="51"/>
      <c r="T94" s="51"/>
      <c r="U94" s="51"/>
      <c r="V94" s="47"/>
      <c r="W94" s="47"/>
      <c r="X94" s="47"/>
      <c r="Y94" s="47"/>
    </row>
    <row r="95" spans="12:25" ht="15.75" x14ac:dyDescent="0.2">
      <c r="L95" s="49"/>
      <c r="M95" s="150"/>
      <c r="N95" s="150"/>
      <c r="O95" s="150"/>
      <c r="P95" s="150"/>
      <c r="Q95" s="150"/>
      <c r="R95" s="51"/>
      <c r="S95" s="51"/>
      <c r="T95" s="51"/>
      <c r="U95" s="51"/>
      <c r="V95" s="47"/>
      <c r="W95" s="47"/>
      <c r="X95" s="47"/>
      <c r="Y95" s="47"/>
    </row>
    <row r="96" spans="12:25" ht="15.75" x14ac:dyDescent="0.2">
      <c r="L96" s="49"/>
      <c r="M96" s="150"/>
      <c r="N96" s="150"/>
      <c r="O96" s="150"/>
      <c r="P96" s="150"/>
      <c r="Q96" s="150"/>
      <c r="R96" s="51"/>
      <c r="S96" s="51"/>
      <c r="T96" s="51"/>
      <c r="U96" s="51"/>
      <c r="V96" s="47"/>
      <c r="W96" s="47"/>
      <c r="X96" s="47"/>
      <c r="Y96" s="47"/>
    </row>
    <row r="97" spans="12:25" ht="15.75" x14ac:dyDescent="0.2">
      <c r="L97" s="49"/>
      <c r="M97" s="150"/>
      <c r="N97" s="150"/>
      <c r="O97" s="150"/>
      <c r="P97" s="150"/>
      <c r="Q97" s="150"/>
      <c r="R97" s="51"/>
      <c r="S97" s="51"/>
      <c r="T97" s="51"/>
      <c r="U97" s="51"/>
      <c r="V97" s="47"/>
      <c r="W97" s="47"/>
      <c r="X97" s="47"/>
      <c r="Y97" s="47"/>
    </row>
    <row r="98" spans="12:25" ht="15.75" x14ac:dyDescent="0.2">
      <c r="L98" s="49"/>
      <c r="M98" s="150"/>
      <c r="N98" s="150"/>
      <c r="O98" s="150"/>
      <c r="P98" s="150"/>
      <c r="Q98" s="150"/>
      <c r="R98" s="51"/>
      <c r="S98" s="51"/>
      <c r="T98" s="51"/>
      <c r="U98" s="51"/>
      <c r="V98" s="47"/>
      <c r="W98" s="47"/>
      <c r="X98" s="47"/>
      <c r="Y98" s="47"/>
    </row>
    <row r="99" spans="12:25" ht="15.75" x14ac:dyDescent="0.2">
      <c r="L99" s="49"/>
      <c r="M99" s="150"/>
      <c r="N99" s="150"/>
      <c r="O99" s="150"/>
      <c r="P99" s="150"/>
      <c r="Q99" s="150"/>
      <c r="R99" s="51"/>
      <c r="S99" s="51"/>
      <c r="T99" s="51"/>
      <c r="U99" s="51"/>
      <c r="V99" s="47"/>
      <c r="W99" s="47"/>
      <c r="X99" s="47"/>
      <c r="Y99" s="47"/>
    </row>
    <row r="100" spans="12:25" ht="15.75" x14ac:dyDescent="0.2">
      <c r="L100" s="49"/>
      <c r="M100" s="150"/>
      <c r="N100" s="150"/>
      <c r="O100" s="150"/>
      <c r="P100" s="150"/>
      <c r="Q100" s="150"/>
      <c r="R100" s="51"/>
      <c r="S100" s="51"/>
      <c r="T100" s="51"/>
      <c r="U100" s="51"/>
      <c r="V100" s="47"/>
      <c r="W100" s="47"/>
      <c r="X100" s="47"/>
      <c r="Y100" s="47"/>
    </row>
    <row r="101" spans="12:25" ht="15.75" x14ac:dyDescent="0.2">
      <c r="L101" s="49"/>
      <c r="M101" s="150"/>
      <c r="N101" s="150"/>
      <c r="O101" s="150"/>
      <c r="P101" s="150"/>
      <c r="Q101" s="150"/>
      <c r="R101" s="51"/>
      <c r="S101" s="51"/>
      <c r="T101" s="51"/>
      <c r="U101" s="51"/>
      <c r="V101" s="47"/>
      <c r="W101" s="47"/>
      <c r="X101" s="47"/>
      <c r="Y101" s="47"/>
    </row>
    <row r="102" spans="12:25" ht="15.75" x14ac:dyDescent="0.2">
      <c r="L102" s="49"/>
      <c r="M102" s="150"/>
      <c r="N102" s="150"/>
      <c r="O102" s="150"/>
      <c r="P102" s="150"/>
      <c r="Q102" s="150"/>
      <c r="R102" s="51"/>
      <c r="S102" s="51"/>
      <c r="T102" s="51"/>
      <c r="U102" s="51"/>
      <c r="V102" s="47"/>
      <c r="W102" s="47"/>
      <c r="X102" s="47"/>
      <c r="Y102" s="47"/>
    </row>
    <row r="103" spans="12:25" ht="15.75" x14ac:dyDescent="0.2">
      <c r="L103" s="49"/>
      <c r="M103" s="150"/>
      <c r="N103" s="150"/>
      <c r="O103" s="150"/>
      <c r="P103" s="150"/>
      <c r="Q103" s="150"/>
      <c r="R103" s="51"/>
      <c r="S103" s="51"/>
      <c r="T103" s="51"/>
      <c r="U103" s="51"/>
      <c r="V103" s="47"/>
      <c r="W103" s="47"/>
      <c r="X103" s="47"/>
      <c r="Y103" s="47"/>
    </row>
    <row r="104" spans="12:25" ht="15.75" x14ac:dyDescent="0.2">
      <c r="L104" s="49"/>
      <c r="M104" s="150"/>
      <c r="N104" s="150"/>
      <c r="O104" s="150"/>
      <c r="P104" s="150"/>
      <c r="Q104" s="150"/>
      <c r="R104" s="60"/>
      <c r="S104" s="60"/>
      <c r="T104" s="60"/>
      <c r="U104" s="60"/>
      <c r="V104" s="47"/>
      <c r="W104" s="47"/>
      <c r="X104" s="47"/>
      <c r="Y104" s="47"/>
    </row>
    <row r="105" spans="12:25" ht="15.75" x14ac:dyDescent="0.2">
      <c r="L105" s="49"/>
      <c r="M105" s="150"/>
      <c r="N105" s="150"/>
      <c r="O105" s="150"/>
      <c r="P105" s="150"/>
      <c r="Q105" s="150"/>
      <c r="R105" s="60"/>
      <c r="S105" s="60"/>
      <c r="T105" s="60"/>
      <c r="U105" s="60"/>
      <c r="V105" s="47"/>
      <c r="W105" s="47"/>
      <c r="X105" s="47"/>
      <c r="Y105" s="47"/>
    </row>
    <row r="106" spans="12:25" ht="15.75" x14ac:dyDescent="0.2">
      <c r="L106" s="49"/>
      <c r="M106" s="150"/>
      <c r="N106" s="150"/>
      <c r="O106" s="150"/>
      <c r="P106" s="150"/>
      <c r="Q106" s="150"/>
      <c r="R106" s="51"/>
      <c r="S106" s="51"/>
      <c r="T106" s="51"/>
      <c r="U106" s="51"/>
      <c r="V106" s="47"/>
      <c r="W106" s="47"/>
      <c r="X106" s="47"/>
      <c r="Y106" s="47"/>
    </row>
    <row r="107" spans="12:25" ht="15.75" x14ac:dyDescent="0.2">
      <c r="L107" s="49"/>
      <c r="M107" s="150"/>
      <c r="N107" s="150"/>
      <c r="O107" s="150"/>
      <c r="P107" s="150"/>
      <c r="Q107" s="150"/>
      <c r="R107" s="51"/>
      <c r="S107" s="51"/>
      <c r="T107" s="51"/>
      <c r="U107" s="51"/>
      <c r="V107" s="47"/>
      <c r="W107" s="47"/>
      <c r="X107" s="47"/>
      <c r="Y107" s="47"/>
    </row>
    <row r="108" spans="12:25" ht="15.75" x14ac:dyDescent="0.2">
      <c r="L108" s="49"/>
      <c r="M108" s="150"/>
      <c r="N108" s="150"/>
      <c r="O108" s="150"/>
      <c r="P108" s="150"/>
      <c r="Q108" s="150"/>
      <c r="R108" s="51"/>
      <c r="S108" s="51"/>
      <c r="T108" s="51"/>
      <c r="U108" s="51"/>
      <c r="V108" s="47"/>
      <c r="W108" s="47"/>
      <c r="X108" s="47"/>
      <c r="Y108" s="47"/>
    </row>
    <row r="109" spans="12:25" ht="15.75" x14ac:dyDescent="0.2">
      <c r="L109" s="49"/>
      <c r="M109" s="150"/>
      <c r="N109" s="150"/>
      <c r="O109" s="150"/>
      <c r="P109" s="150"/>
      <c r="Q109" s="150"/>
      <c r="R109" s="51"/>
      <c r="S109" s="51"/>
      <c r="T109" s="51"/>
      <c r="U109" s="51"/>
      <c r="V109" s="47"/>
      <c r="W109" s="47"/>
      <c r="X109" s="47"/>
      <c r="Y109" s="47"/>
    </row>
    <row r="110" spans="12:25" ht="18.75" x14ac:dyDescent="0.2">
      <c r="L110" s="61"/>
      <c r="M110" s="50"/>
      <c r="N110" s="50"/>
      <c r="O110" s="50"/>
      <c r="P110" s="50"/>
      <c r="Q110" s="50"/>
      <c r="R110" s="50"/>
      <c r="S110" s="50"/>
      <c r="T110" s="50"/>
      <c r="U110" s="62"/>
      <c r="V110" s="47"/>
      <c r="W110" s="47"/>
      <c r="X110" s="47"/>
      <c r="Y110" s="47"/>
    </row>
    <row r="111" spans="12:25" ht="22.5" x14ac:dyDescent="0.2"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47"/>
      <c r="W111" s="47"/>
      <c r="X111" s="47"/>
      <c r="Y111" s="47"/>
    </row>
    <row r="112" spans="12:25" x14ac:dyDescent="0.2">
      <c r="L112" s="161"/>
      <c r="M112" s="162"/>
      <c r="N112" s="162"/>
      <c r="O112" s="162"/>
      <c r="P112" s="162"/>
      <c r="Q112" s="162"/>
      <c r="R112" s="163"/>
      <c r="S112" s="163"/>
      <c r="T112" s="163"/>
      <c r="U112" s="163"/>
      <c r="V112" s="47"/>
      <c r="W112" s="47"/>
      <c r="X112" s="47"/>
      <c r="Y112" s="47"/>
    </row>
    <row r="113" spans="12:25" x14ac:dyDescent="0.2">
      <c r="L113" s="161"/>
      <c r="M113" s="162"/>
      <c r="N113" s="162"/>
      <c r="O113" s="162"/>
      <c r="P113" s="162"/>
      <c r="Q113" s="162"/>
      <c r="R113" s="149"/>
      <c r="S113" s="149"/>
      <c r="T113" s="149"/>
      <c r="U113" s="149"/>
      <c r="V113" s="47"/>
      <c r="W113" s="47"/>
      <c r="X113" s="47"/>
      <c r="Y113" s="47"/>
    </row>
    <row r="114" spans="12:25" x14ac:dyDescent="0.2">
      <c r="L114" s="161"/>
      <c r="M114" s="162"/>
      <c r="N114" s="162"/>
      <c r="O114" s="162"/>
      <c r="P114" s="162"/>
      <c r="Q114" s="162"/>
      <c r="R114" s="149"/>
      <c r="S114" s="63"/>
      <c r="T114" s="63"/>
      <c r="U114" s="63"/>
      <c r="V114" s="47"/>
      <c r="W114" s="47"/>
      <c r="X114" s="47"/>
      <c r="Y114" s="47"/>
    </row>
    <row r="115" spans="12:25" x14ac:dyDescent="0.2">
      <c r="L115" s="49"/>
      <c r="M115" s="158"/>
      <c r="N115" s="158"/>
      <c r="O115" s="158"/>
      <c r="P115" s="158"/>
      <c r="Q115" s="158"/>
      <c r="R115" s="48"/>
      <c r="S115" s="48"/>
      <c r="T115" s="48"/>
      <c r="U115" s="48"/>
      <c r="V115" s="47"/>
      <c r="W115" s="47"/>
      <c r="X115" s="47"/>
      <c r="Y115" s="47"/>
    </row>
    <row r="116" spans="12:25" ht="18.75" x14ac:dyDescent="0.2">
      <c r="L116" s="49"/>
      <c r="M116" s="159"/>
      <c r="N116" s="159"/>
      <c r="O116" s="159"/>
      <c r="P116" s="159"/>
      <c r="Q116" s="159"/>
      <c r="R116" s="51"/>
      <c r="S116" s="51"/>
      <c r="T116" s="51"/>
      <c r="U116" s="51"/>
      <c r="V116" s="47"/>
      <c r="W116" s="47"/>
      <c r="X116" s="47"/>
      <c r="Y116" s="47"/>
    </row>
    <row r="117" spans="12:25" ht="15.75" x14ac:dyDescent="0.2">
      <c r="L117" s="49"/>
      <c r="M117" s="156"/>
      <c r="N117" s="157"/>
      <c r="O117" s="157"/>
      <c r="P117" s="157"/>
      <c r="Q117" s="157"/>
      <c r="R117" s="51"/>
      <c r="S117" s="51"/>
      <c r="T117" s="51"/>
      <c r="U117" s="51"/>
      <c r="V117" s="47"/>
      <c r="W117" s="59"/>
      <c r="X117" s="47"/>
      <c r="Y117" s="47"/>
    </row>
    <row r="118" spans="12:25" ht="15.75" x14ac:dyDescent="0.2">
      <c r="L118" s="49"/>
      <c r="M118" s="156"/>
      <c r="N118" s="157"/>
      <c r="O118" s="157"/>
      <c r="P118" s="157"/>
      <c r="Q118" s="157"/>
      <c r="R118" s="51"/>
      <c r="S118" s="51"/>
      <c r="T118" s="51"/>
      <c r="U118" s="51"/>
      <c r="V118" s="47"/>
      <c r="W118" s="59"/>
      <c r="X118" s="47"/>
      <c r="Y118" s="47"/>
    </row>
    <row r="119" spans="12:25" ht="15.75" x14ac:dyDescent="0.2">
      <c r="L119" s="49"/>
      <c r="M119" s="156"/>
      <c r="N119" s="157"/>
      <c r="O119" s="157"/>
      <c r="P119" s="157"/>
      <c r="Q119" s="157"/>
      <c r="R119" s="51"/>
      <c r="S119" s="51"/>
      <c r="T119" s="51"/>
      <c r="U119" s="51"/>
      <c r="V119" s="47"/>
      <c r="W119" s="59"/>
      <c r="X119" s="47"/>
      <c r="Y119" s="47"/>
    </row>
    <row r="120" spans="12:25" ht="15.75" x14ac:dyDescent="0.2">
      <c r="L120" s="49"/>
      <c r="M120" s="156"/>
      <c r="N120" s="157"/>
      <c r="O120" s="157"/>
      <c r="P120" s="157"/>
      <c r="Q120" s="157"/>
      <c r="R120" s="51"/>
      <c r="S120" s="51"/>
      <c r="T120" s="51"/>
      <c r="U120" s="51"/>
      <c r="V120" s="47"/>
      <c r="W120" s="59"/>
      <c r="X120" s="47"/>
      <c r="Y120" s="47"/>
    </row>
    <row r="121" spans="12:25" ht="15.75" x14ac:dyDescent="0.2">
      <c r="L121" s="49"/>
      <c r="M121" s="156"/>
      <c r="N121" s="157"/>
      <c r="O121" s="157"/>
      <c r="P121" s="157"/>
      <c r="Q121" s="157"/>
      <c r="R121" s="51"/>
      <c r="S121" s="51"/>
      <c r="T121" s="51"/>
      <c r="U121" s="51"/>
      <c r="V121" s="47"/>
      <c r="W121" s="47"/>
      <c r="X121" s="47"/>
      <c r="Y121" s="47"/>
    </row>
    <row r="122" spans="12:25" ht="15.75" x14ac:dyDescent="0.2">
      <c r="L122" s="49"/>
      <c r="M122" s="156"/>
      <c r="N122" s="157"/>
      <c r="O122" s="157"/>
      <c r="P122" s="157"/>
      <c r="Q122" s="157"/>
      <c r="R122" s="51"/>
      <c r="S122" s="51"/>
      <c r="T122" s="51"/>
      <c r="U122" s="51"/>
      <c r="V122" s="47"/>
      <c r="W122" s="59"/>
      <c r="X122" s="47"/>
      <c r="Y122" s="47"/>
    </row>
    <row r="123" spans="12:25" ht="15.75" x14ac:dyDescent="0.2">
      <c r="L123" s="49"/>
      <c r="M123" s="155"/>
      <c r="N123" s="155"/>
      <c r="O123" s="155"/>
      <c r="P123" s="155"/>
      <c r="Q123" s="155"/>
      <c r="R123" s="51"/>
      <c r="S123" s="51"/>
      <c r="T123" s="51"/>
      <c r="U123" s="51"/>
      <c r="V123" s="47"/>
      <c r="W123" s="47"/>
      <c r="X123" s="47"/>
      <c r="Y123" s="47"/>
    </row>
    <row r="124" spans="12:25" ht="15.75" x14ac:dyDescent="0.2">
      <c r="L124" s="49"/>
      <c r="M124" s="156"/>
      <c r="N124" s="157"/>
      <c r="O124" s="157"/>
      <c r="P124" s="157"/>
      <c r="Q124" s="157"/>
      <c r="R124" s="51"/>
      <c r="S124" s="51"/>
      <c r="T124" s="51"/>
      <c r="U124" s="51"/>
      <c r="V124" s="47"/>
      <c r="W124" s="47"/>
      <c r="X124" s="47"/>
      <c r="Y124" s="47"/>
    </row>
    <row r="125" spans="12:25" ht="15.75" x14ac:dyDescent="0.2">
      <c r="L125" s="49"/>
      <c r="M125" s="156"/>
      <c r="N125" s="157"/>
      <c r="O125" s="157"/>
      <c r="P125" s="157"/>
      <c r="Q125" s="157"/>
      <c r="R125" s="51"/>
      <c r="S125" s="51"/>
      <c r="T125" s="51"/>
      <c r="U125" s="51"/>
      <c r="V125" s="47"/>
      <c r="W125" s="47"/>
      <c r="X125" s="47"/>
      <c r="Y125" s="47"/>
    </row>
    <row r="126" spans="12:25" ht="15.75" x14ac:dyDescent="0.2">
      <c r="L126" s="49"/>
      <c r="M126" s="156"/>
      <c r="N126" s="157"/>
      <c r="O126" s="157"/>
      <c r="P126" s="157"/>
      <c r="Q126" s="157"/>
      <c r="R126" s="51"/>
      <c r="S126" s="51"/>
      <c r="T126" s="51"/>
      <c r="U126" s="51"/>
      <c r="V126" s="47"/>
      <c r="W126" s="59"/>
      <c r="X126" s="47"/>
      <c r="Y126" s="47"/>
    </row>
    <row r="127" spans="12:25" ht="15.75" x14ac:dyDescent="0.2">
      <c r="L127" s="49"/>
      <c r="M127" s="156"/>
      <c r="N127" s="157"/>
      <c r="O127" s="157"/>
      <c r="P127" s="157"/>
      <c r="Q127" s="157"/>
      <c r="R127" s="51"/>
      <c r="S127" s="51"/>
      <c r="T127" s="51"/>
      <c r="U127" s="51"/>
      <c r="V127" s="47"/>
      <c r="W127" s="59"/>
      <c r="X127" s="47"/>
      <c r="Y127" s="47"/>
    </row>
    <row r="128" spans="12:25" ht="15.75" x14ac:dyDescent="0.2">
      <c r="L128" s="49"/>
      <c r="M128" s="156"/>
      <c r="N128" s="157"/>
      <c r="O128" s="157"/>
      <c r="P128" s="157"/>
      <c r="Q128" s="157"/>
      <c r="R128" s="51"/>
      <c r="S128" s="51"/>
      <c r="T128" s="51"/>
      <c r="U128" s="51"/>
      <c r="V128" s="47"/>
      <c r="W128" s="47"/>
      <c r="X128" s="47"/>
      <c r="Y128" s="47"/>
    </row>
    <row r="129" spans="12:25" x14ac:dyDescent="0.2">
      <c r="L129" s="61"/>
      <c r="M129" s="50"/>
      <c r="N129" s="50"/>
      <c r="O129" s="50"/>
      <c r="P129" s="50"/>
      <c r="Q129" s="50"/>
      <c r="R129" s="50"/>
      <c r="S129" s="64"/>
      <c r="T129" s="64"/>
      <c r="U129" s="50"/>
      <c r="V129" s="47"/>
      <c r="W129" s="47"/>
      <c r="X129" s="47"/>
      <c r="Y129" s="47"/>
    </row>
    <row r="130" spans="12:25" x14ac:dyDescent="0.2">
      <c r="L130" s="61"/>
      <c r="M130" s="50"/>
      <c r="N130" s="50"/>
      <c r="O130" s="50"/>
      <c r="P130" s="50"/>
      <c r="Q130" s="50"/>
      <c r="R130" s="50"/>
      <c r="S130" s="50"/>
      <c r="T130" s="50"/>
      <c r="U130" s="50"/>
      <c r="V130" s="47"/>
      <c r="W130" s="47"/>
      <c r="X130" s="47"/>
      <c r="Y130" s="47"/>
    </row>
    <row r="131" spans="12:25" x14ac:dyDescent="0.2">
      <c r="L131" s="61"/>
      <c r="M131" s="50"/>
      <c r="N131" s="50"/>
      <c r="O131" s="50"/>
      <c r="P131" s="50"/>
      <c r="Q131" s="50"/>
      <c r="R131" s="50"/>
      <c r="S131" s="50"/>
      <c r="T131" s="50"/>
      <c r="U131" s="50"/>
      <c r="V131" s="47"/>
      <c r="W131" s="47"/>
      <c r="X131" s="47"/>
      <c r="Y131" s="47"/>
    </row>
    <row r="132" spans="12:25" x14ac:dyDescent="0.2">
      <c r="L132" s="61"/>
      <c r="M132" s="50"/>
      <c r="N132" s="50"/>
      <c r="O132" s="50"/>
      <c r="P132" s="50"/>
      <c r="Q132" s="50"/>
      <c r="R132" s="50"/>
      <c r="S132" s="50"/>
      <c r="T132" s="50"/>
      <c r="U132" s="50"/>
      <c r="V132" s="47"/>
      <c r="W132" s="47"/>
      <c r="X132" s="47"/>
      <c r="Y132" s="47"/>
    </row>
    <row r="133" spans="12:25" x14ac:dyDescent="0.2">
      <c r="L133" s="61"/>
      <c r="M133" s="50"/>
      <c r="N133" s="50"/>
      <c r="O133" s="50"/>
      <c r="P133" s="50"/>
      <c r="Q133" s="50"/>
      <c r="R133" s="50"/>
      <c r="S133" s="50"/>
      <c r="T133" s="50"/>
      <c r="U133" s="50"/>
      <c r="V133" s="47"/>
      <c r="W133" s="47"/>
      <c r="X133" s="47"/>
      <c r="Y133" s="47"/>
    </row>
    <row r="134" spans="12:25" ht="18.75" x14ac:dyDescent="0.2">
      <c r="L134" s="61"/>
      <c r="M134" s="148"/>
      <c r="N134" s="148"/>
      <c r="O134" s="148"/>
      <c r="P134" s="148"/>
      <c r="Q134" s="148"/>
      <c r="R134" s="148"/>
      <c r="S134" s="148"/>
      <c r="T134" s="51"/>
      <c r="U134" s="50"/>
      <c r="V134" s="47"/>
      <c r="W134" s="47"/>
      <c r="X134" s="47"/>
      <c r="Y134" s="47"/>
    </row>
    <row r="135" spans="12:25" ht="18.75" x14ac:dyDescent="0.2">
      <c r="L135" s="61"/>
      <c r="M135" s="148"/>
      <c r="N135" s="148"/>
      <c r="O135" s="148"/>
      <c r="P135" s="148"/>
      <c r="Q135" s="148"/>
      <c r="R135" s="148"/>
      <c r="S135" s="148"/>
      <c r="T135" s="51"/>
      <c r="U135" s="50"/>
      <c r="V135" s="47"/>
      <c r="W135" s="47"/>
      <c r="X135" s="47"/>
      <c r="Y135" s="47"/>
    </row>
    <row r="136" spans="12:25" ht="18.75" x14ac:dyDescent="0.2">
      <c r="L136" s="61"/>
      <c r="M136" s="148"/>
      <c r="N136" s="148"/>
      <c r="O136" s="148"/>
      <c r="P136" s="148"/>
      <c r="Q136" s="148"/>
      <c r="R136" s="148"/>
      <c r="S136" s="148"/>
      <c r="T136" s="65"/>
      <c r="U136" s="50"/>
      <c r="V136" s="47"/>
      <c r="W136" s="47"/>
      <c r="X136" s="47"/>
      <c r="Y136" s="47"/>
    </row>
    <row r="137" spans="12:25" x14ac:dyDescent="0.2">
      <c r="L137" s="61"/>
      <c r="M137" s="50"/>
      <c r="N137" s="50"/>
      <c r="O137" s="50"/>
      <c r="P137" s="50"/>
      <c r="Q137" s="50"/>
      <c r="R137" s="50"/>
      <c r="S137" s="50"/>
      <c r="T137" s="50"/>
      <c r="U137" s="50"/>
      <c r="V137" s="47"/>
      <c r="W137" s="47"/>
      <c r="X137" s="47"/>
      <c r="Y137" s="47"/>
    </row>
    <row r="138" spans="12:25" ht="18.75" x14ac:dyDescent="0.3">
      <c r="L138" s="61"/>
      <c r="M138" s="50"/>
      <c r="N138" s="151"/>
      <c r="O138" s="151"/>
      <c r="P138" s="151"/>
      <c r="Q138" s="151"/>
      <c r="R138" s="151"/>
      <c r="S138" s="151"/>
      <c r="T138" s="151"/>
      <c r="U138" s="151"/>
      <c r="V138" s="47"/>
      <c r="W138" s="47"/>
      <c r="X138" s="47"/>
      <c r="Y138" s="47"/>
    </row>
  </sheetData>
  <mergeCells count="172">
    <mergeCell ref="B59:B64"/>
    <mergeCell ref="C59:F59"/>
    <mergeCell ref="C60:F60"/>
    <mergeCell ref="C61:F61"/>
    <mergeCell ref="C62:F62"/>
    <mergeCell ref="C63:F63"/>
    <mergeCell ref="C64:F64"/>
    <mergeCell ref="B76:H76"/>
    <mergeCell ref="B77:H77"/>
    <mergeCell ref="B65:F65"/>
    <mergeCell ref="B66:B70"/>
    <mergeCell ref="C66:F66"/>
    <mergeCell ref="C67:F67"/>
    <mergeCell ref="C68:F68"/>
    <mergeCell ref="C69:F69"/>
    <mergeCell ref="C70:F70"/>
    <mergeCell ref="B51:F51"/>
    <mergeCell ref="A53:J53"/>
    <mergeCell ref="A54:A56"/>
    <mergeCell ref="B54:F56"/>
    <mergeCell ref="G54:J54"/>
    <mergeCell ref="G55:G56"/>
    <mergeCell ref="H55:J55"/>
    <mergeCell ref="B57:F57"/>
    <mergeCell ref="B58:F58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23:C23"/>
    <mergeCell ref="B24:C24"/>
    <mergeCell ref="A25:J25"/>
    <mergeCell ref="A26:A27"/>
    <mergeCell ref="B26:F27"/>
    <mergeCell ref="G26:G27"/>
    <mergeCell ref="H26:J26"/>
    <mergeCell ref="B38:F38"/>
    <mergeCell ref="B28:F28"/>
    <mergeCell ref="B37:F37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  <mergeCell ref="B9:C9"/>
    <mergeCell ref="C80:J80"/>
    <mergeCell ref="L59:U59"/>
    <mergeCell ref="L60:L62"/>
    <mergeCell ref="M60:N62"/>
    <mergeCell ref="O60:O62"/>
    <mergeCell ref="P60:P62"/>
    <mergeCell ref="Q60:Q62"/>
    <mergeCell ref="R60:R62"/>
    <mergeCell ref="S60:T60"/>
    <mergeCell ref="U60:U62"/>
    <mergeCell ref="S61:T61"/>
    <mergeCell ref="M63:N63"/>
    <mergeCell ref="M64:N64"/>
    <mergeCell ref="M65:N65"/>
    <mergeCell ref="M66:N66"/>
    <mergeCell ref="M67:N67"/>
    <mergeCell ref="B78:H78"/>
    <mergeCell ref="M73:N73"/>
    <mergeCell ref="M74:N74"/>
    <mergeCell ref="M75:N75"/>
    <mergeCell ref="M76:N76"/>
    <mergeCell ref="M77:N77"/>
    <mergeCell ref="M68:N68"/>
    <mergeCell ref="M69:N69"/>
    <mergeCell ref="M70:N70"/>
    <mergeCell ref="M71:N71"/>
    <mergeCell ref="M72:N72"/>
    <mergeCell ref="L83:U83"/>
    <mergeCell ref="L84:L85"/>
    <mergeCell ref="M84:Q85"/>
    <mergeCell ref="R84:R85"/>
    <mergeCell ref="S84:U84"/>
    <mergeCell ref="M78:N78"/>
    <mergeCell ref="M79:N79"/>
    <mergeCell ref="M80:N80"/>
    <mergeCell ref="M81:N81"/>
    <mergeCell ref="M82:N82"/>
    <mergeCell ref="M90:Q90"/>
    <mergeCell ref="M91:Q91"/>
    <mergeCell ref="M92:Q92"/>
    <mergeCell ref="M93:Q93"/>
    <mergeCell ref="M94:Q94"/>
    <mergeCell ref="M86:Q86"/>
    <mergeCell ref="V86:Y86"/>
    <mergeCell ref="M87:Q87"/>
    <mergeCell ref="M88:Q88"/>
    <mergeCell ref="M89:Q89"/>
    <mergeCell ref="M100:Q100"/>
    <mergeCell ref="M101:Q101"/>
    <mergeCell ref="M102:Q102"/>
    <mergeCell ref="M103:Q103"/>
    <mergeCell ref="M104:Q104"/>
    <mergeCell ref="M95:Q95"/>
    <mergeCell ref="M96:Q96"/>
    <mergeCell ref="M97:Q97"/>
    <mergeCell ref="M98:Q98"/>
    <mergeCell ref="M99:Q99"/>
    <mergeCell ref="L111:U111"/>
    <mergeCell ref="L112:L114"/>
    <mergeCell ref="M112:Q114"/>
    <mergeCell ref="R112:U112"/>
    <mergeCell ref="R113:R114"/>
    <mergeCell ref="S113:U113"/>
    <mergeCell ref="M105:Q105"/>
    <mergeCell ref="M106:Q106"/>
    <mergeCell ref="M107:Q107"/>
    <mergeCell ref="M108:Q108"/>
    <mergeCell ref="M109:Q109"/>
    <mergeCell ref="M115:Q115"/>
    <mergeCell ref="M116:Q116"/>
    <mergeCell ref="M117:M122"/>
    <mergeCell ref="N117:Q117"/>
    <mergeCell ref="N118:Q118"/>
    <mergeCell ref="N119:Q119"/>
    <mergeCell ref="N120:Q120"/>
    <mergeCell ref="N121:Q121"/>
    <mergeCell ref="N122:Q122"/>
    <mergeCell ref="M134:S134"/>
    <mergeCell ref="M135:S135"/>
    <mergeCell ref="M136:S136"/>
    <mergeCell ref="N138:U138"/>
    <mergeCell ref="M123:Q123"/>
    <mergeCell ref="M124:M128"/>
    <mergeCell ref="N124:Q124"/>
    <mergeCell ref="N125:Q125"/>
    <mergeCell ref="N126:Q126"/>
    <mergeCell ref="N127:Q127"/>
    <mergeCell ref="N128:Q12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38"/>
  <sheetViews>
    <sheetView topLeftCell="A52" workbookViewId="0">
      <selection activeCell="I17" sqref="I17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309</v>
      </c>
      <c r="E6" s="18">
        <v>0</v>
      </c>
      <c r="F6" s="18">
        <v>0</v>
      </c>
      <c r="G6" s="18">
        <v>309</v>
      </c>
      <c r="H6" s="17" t="s">
        <v>7</v>
      </c>
      <c r="I6" s="17" t="s">
        <v>7</v>
      </c>
      <c r="J6" s="36">
        <f>SUM(D6:F6)</f>
        <v>309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1</v>
      </c>
      <c r="E8" s="18">
        <v>0</v>
      </c>
      <c r="F8" s="18">
        <v>0</v>
      </c>
      <c r="G8" s="18">
        <v>1</v>
      </c>
      <c r="H8" s="17" t="s">
        <v>7</v>
      </c>
      <c r="I8" s="17" t="s">
        <v>7</v>
      </c>
      <c r="J8" s="36">
        <f t="shared" si="0"/>
        <v>1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6</v>
      </c>
      <c r="E10" s="17">
        <v>0</v>
      </c>
      <c r="F10" s="17">
        <v>0</v>
      </c>
      <c r="G10" s="18">
        <v>6</v>
      </c>
      <c r="H10" s="17" t="s">
        <v>7</v>
      </c>
      <c r="I10" s="17" t="s">
        <v>7</v>
      </c>
      <c r="J10" s="36">
        <f t="shared" si="0"/>
        <v>6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11338</v>
      </c>
      <c r="E11" s="17">
        <v>0</v>
      </c>
      <c r="F11" s="17">
        <v>0</v>
      </c>
      <c r="G11" s="18">
        <v>11338</v>
      </c>
      <c r="H11" s="17">
        <v>8903</v>
      </c>
      <c r="I11" s="17">
        <v>2001</v>
      </c>
      <c r="J11" s="36">
        <f t="shared" si="0"/>
        <v>11338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10884</v>
      </c>
      <c r="E12" s="17">
        <v>0</v>
      </c>
      <c r="F12" s="17">
        <v>0</v>
      </c>
      <c r="G12" s="18">
        <v>10884</v>
      </c>
      <c r="H12" s="17">
        <v>8819</v>
      </c>
      <c r="I12" s="17">
        <v>1968</v>
      </c>
      <c r="J12" s="36">
        <f t="shared" si="0"/>
        <v>10884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1411</v>
      </c>
      <c r="E13" s="17">
        <v>0</v>
      </c>
      <c r="F13" s="17">
        <v>0</v>
      </c>
      <c r="G13" s="18">
        <v>1411</v>
      </c>
      <c r="H13" s="17">
        <v>1103</v>
      </c>
      <c r="I13" s="17">
        <v>176</v>
      </c>
      <c r="J13" s="36">
        <f t="shared" si="0"/>
        <v>1411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11338</v>
      </c>
      <c r="E17" s="17">
        <v>0</v>
      </c>
      <c r="F17" s="17">
        <v>0</v>
      </c>
      <c r="G17" s="18">
        <v>11338</v>
      </c>
      <c r="H17" s="17">
        <v>8903</v>
      </c>
      <c r="I17" s="17">
        <v>2001</v>
      </c>
      <c r="J17" s="36">
        <f t="shared" si="0"/>
        <v>11338</v>
      </c>
      <c r="K17" s="36">
        <f>H11+H14</f>
        <v>8903</v>
      </c>
      <c r="L17" s="36">
        <f>I11+I14</f>
        <v>2001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10884</v>
      </c>
      <c r="E18" s="17">
        <v>0</v>
      </c>
      <c r="F18" s="17">
        <v>0</v>
      </c>
      <c r="G18" s="18">
        <v>10884</v>
      </c>
      <c r="H18" s="17">
        <v>8819</v>
      </c>
      <c r="I18" s="17">
        <v>1968</v>
      </c>
      <c r="J18" s="43">
        <f t="shared" si="0"/>
        <v>10884</v>
      </c>
      <c r="K18" s="43">
        <f>H12+H15</f>
        <v>8819</v>
      </c>
      <c r="L18" s="43">
        <f>I12+I15</f>
        <v>1968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71">
        <f>D18*100/D17</f>
        <v>95.995766449109183</v>
      </c>
      <c r="E19" s="71" t="e">
        <f t="shared" ref="E19:I19" si="1">E18*100/E17</f>
        <v>#DIV/0!</v>
      </c>
      <c r="F19" s="71" t="e">
        <f t="shared" si="1"/>
        <v>#DIV/0!</v>
      </c>
      <c r="G19" s="71">
        <f t="shared" si="1"/>
        <v>95.995766449109183</v>
      </c>
      <c r="H19" s="71">
        <f t="shared" si="1"/>
        <v>99.056497809727063</v>
      </c>
      <c r="I19" s="71">
        <f t="shared" si="1"/>
        <v>98.350824587706143</v>
      </c>
      <c r="J19" s="44">
        <f>G12+G15</f>
        <v>10884</v>
      </c>
      <c r="K19" s="45">
        <f>H12+H15</f>
        <v>8819</v>
      </c>
      <c r="L19" s="45">
        <f>I12+I15</f>
        <v>1968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7</v>
      </c>
      <c r="E20" s="17">
        <v>0</v>
      </c>
      <c r="F20" s="17">
        <v>0</v>
      </c>
      <c r="G20" s="17">
        <v>7</v>
      </c>
      <c r="H20" s="17">
        <v>7</v>
      </c>
      <c r="I20" s="18" t="s">
        <v>7</v>
      </c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>
        <v>11</v>
      </c>
      <c r="E21" s="17">
        <v>0</v>
      </c>
      <c r="F21" s="17">
        <v>0</v>
      </c>
      <c r="G21" s="17">
        <v>11</v>
      </c>
      <c r="H21" s="17">
        <v>0</v>
      </c>
      <c r="I21" s="17">
        <v>10</v>
      </c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10902</v>
      </c>
      <c r="E22" s="19">
        <f t="shared" ref="E22:G22" si="2">E18+E20+E21</f>
        <v>0</v>
      </c>
      <c r="F22" s="19">
        <f t="shared" si="2"/>
        <v>0</v>
      </c>
      <c r="G22" s="19">
        <f t="shared" si="2"/>
        <v>10902</v>
      </c>
      <c r="H22" s="19">
        <f>H18+H20+H21</f>
        <v>8826</v>
      </c>
      <c r="I22" s="19">
        <f>I18+I21</f>
        <v>1978</v>
      </c>
      <c r="J22" s="36">
        <f>G18+G20+G21</f>
        <v>10902</v>
      </c>
      <c r="K22" s="36">
        <f>H18+H20+H21</f>
        <v>8826</v>
      </c>
      <c r="L22" s="36">
        <f>I18+I21</f>
        <v>1978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561</v>
      </c>
      <c r="E23" s="17">
        <v>0</v>
      </c>
      <c r="F23" s="17">
        <v>0</v>
      </c>
      <c r="G23" s="17">
        <v>561</v>
      </c>
      <c r="H23" s="17">
        <v>491</v>
      </c>
      <c r="I23" s="17">
        <v>74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309</v>
      </c>
      <c r="H29" s="17">
        <v>5</v>
      </c>
      <c r="I29" s="17">
        <v>303</v>
      </c>
      <c r="J29" s="17">
        <v>15</v>
      </c>
      <c r="K29" s="37">
        <f>G31+G32</f>
        <v>309</v>
      </c>
      <c r="L29" s="37">
        <f>H31+H32</f>
        <v>5</v>
      </c>
      <c r="M29" s="37">
        <f>I31+I32</f>
        <v>303</v>
      </c>
      <c r="N29" s="37">
        <f>J31+J32</f>
        <v>15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309</v>
      </c>
      <c r="H31" s="17">
        <v>5</v>
      </c>
      <c r="I31" s="17">
        <v>303</v>
      </c>
      <c r="J31" s="17">
        <v>15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132</v>
      </c>
      <c r="H33" s="17">
        <v>0</v>
      </c>
      <c r="I33" s="17">
        <v>114</v>
      </c>
      <c r="J33" s="17">
        <v>18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742</v>
      </c>
      <c r="H34" s="17">
        <v>0</v>
      </c>
      <c r="I34" s="17">
        <v>672</v>
      </c>
      <c r="J34" s="17">
        <v>39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314</v>
      </c>
      <c r="H35" s="17">
        <v>0</v>
      </c>
      <c r="I35" s="17">
        <v>309</v>
      </c>
      <c r="J35" s="17">
        <v>41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520</v>
      </c>
      <c r="H36" s="17">
        <v>0</v>
      </c>
      <c r="I36" s="17">
        <v>501</v>
      </c>
      <c r="J36" s="17">
        <v>25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19</v>
      </c>
      <c r="H42" s="17">
        <v>4</v>
      </c>
      <c r="I42" s="17">
        <v>18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6</v>
      </c>
      <c r="H45" s="17">
        <v>6</v>
      </c>
      <c r="I45" s="17">
        <v>5</v>
      </c>
      <c r="J45" s="17">
        <v>1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26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/>
      <c r="H49" s="17"/>
      <c r="I49" s="17"/>
      <c r="J49" s="17">
        <v>0</v>
      </c>
    </row>
    <row r="50" spans="1:26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26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26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26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26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26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26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26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26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10</v>
      </c>
      <c r="H58" s="17">
        <f t="shared" ref="H58:J58" si="3">SUM(H59:H64)</f>
        <v>8</v>
      </c>
      <c r="I58" s="17">
        <f t="shared" si="3"/>
        <v>2</v>
      </c>
      <c r="J58" s="17">
        <f t="shared" si="3"/>
        <v>0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>
        <v>0</v>
      </c>
      <c r="I59" s="17">
        <v>0</v>
      </c>
      <c r="J59" s="17">
        <v>0</v>
      </c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47"/>
      <c r="W59" s="47"/>
      <c r="X59" s="47"/>
      <c r="Y59" s="47"/>
      <c r="Z59" s="47"/>
    </row>
    <row r="60" spans="1:26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>
        <v>0</v>
      </c>
      <c r="I60" s="17">
        <v>0</v>
      </c>
      <c r="J60" s="17">
        <v>0</v>
      </c>
      <c r="L60" s="166"/>
      <c r="M60" s="167"/>
      <c r="N60" s="167"/>
      <c r="O60" s="158"/>
      <c r="P60" s="158"/>
      <c r="Q60" s="158"/>
      <c r="R60" s="158"/>
      <c r="S60" s="158"/>
      <c r="T60" s="158"/>
      <c r="U60" s="168"/>
      <c r="V60" s="47"/>
      <c r="W60" s="47"/>
      <c r="X60" s="47"/>
      <c r="Y60" s="47"/>
      <c r="Z60" s="47"/>
    </row>
    <row r="61" spans="1:26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4</v>
      </c>
      <c r="H61" s="17">
        <v>4</v>
      </c>
      <c r="I61" s="17">
        <v>0</v>
      </c>
      <c r="J61" s="17">
        <v>0</v>
      </c>
      <c r="L61" s="166"/>
      <c r="M61" s="167"/>
      <c r="N61" s="167"/>
      <c r="O61" s="158"/>
      <c r="P61" s="158"/>
      <c r="Q61" s="158"/>
      <c r="R61" s="158"/>
      <c r="S61" s="158"/>
      <c r="T61" s="158"/>
      <c r="U61" s="180"/>
      <c r="V61" s="47"/>
      <c r="W61" s="47"/>
      <c r="X61" s="47"/>
      <c r="Y61" s="47"/>
      <c r="Z61" s="47"/>
    </row>
    <row r="62" spans="1:26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>
        <v>0</v>
      </c>
      <c r="I62" s="17">
        <v>0</v>
      </c>
      <c r="J62" s="17">
        <v>0</v>
      </c>
      <c r="L62" s="166"/>
      <c r="M62" s="167"/>
      <c r="N62" s="167"/>
      <c r="O62" s="158"/>
      <c r="P62" s="158"/>
      <c r="Q62" s="158"/>
      <c r="R62" s="158"/>
      <c r="S62" s="48"/>
      <c r="T62" s="48"/>
      <c r="U62" s="180"/>
      <c r="V62" s="47"/>
      <c r="W62" s="47"/>
      <c r="X62" s="47"/>
      <c r="Y62" s="47"/>
      <c r="Z62" s="47"/>
    </row>
    <row r="63" spans="1:26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>
        <v>0</v>
      </c>
      <c r="I63" s="17">
        <v>1</v>
      </c>
      <c r="J63" s="17">
        <v>0</v>
      </c>
      <c r="L63" s="49"/>
      <c r="M63" s="158"/>
      <c r="N63" s="158"/>
      <c r="O63" s="48"/>
      <c r="P63" s="48"/>
      <c r="Q63" s="48"/>
      <c r="R63" s="48"/>
      <c r="S63" s="48"/>
      <c r="T63" s="48"/>
      <c r="U63" s="50"/>
      <c r="V63" s="47"/>
      <c r="W63" s="47"/>
      <c r="X63" s="47"/>
      <c r="Y63" s="47"/>
      <c r="Z63" s="47"/>
    </row>
    <row r="64" spans="1:26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5</v>
      </c>
      <c r="H64" s="17">
        <v>4</v>
      </c>
      <c r="I64" s="17">
        <v>1</v>
      </c>
      <c r="J64" s="17">
        <v>0</v>
      </c>
      <c r="L64" s="49"/>
      <c r="M64" s="150"/>
      <c r="N64" s="150"/>
      <c r="O64" s="51"/>
      <c r="P64" s="51"/>
      <c r="Q64" s="51"/>
      <c r="R64" s="51"/>
      <c r="S64" s="51"/>
      <c r="T64" s="51"/>
      <c r="U64" s="51"/>
      <c r="V64" s="47"/>
      <c r="W64" s="47"/>
      <c r="X64" s="47"/>
      <c r="Y64" s="47"/>
      <c r="Z64" s="47"/>
    </row>
    <row r="65" spans="1:26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28</v>
      </c>
      <c r="H65" s="17">
        <f t="shared" ref="H65:J65" si="5">SUM(H66:H70)</f>
        <v>28</v>
      </c>
      <c r="I65" s="17">
        <f t="shared" si="5"/>
        <v>0</v>
      </c>
      <c r="J65" s="17">
        <f t="shared" si="5"/>
        <v>0</v>
      </c>
      <c r="L65" s="49"/>
      <c r="M65" s="165"/>
      <c r="N65" s="165"/>
      <c r="O65" s="51"/>
      <c r="P65" s="51"/>
      <c r="Q65" s="51"/>
      <c r="R65" s="51"/>
      <c r="S65" s="51"/>
      <c r="T65" s="51"/>
      <c r="U65" s="51"/>
      <c r="V65" s="47"/>
      <c r="W65" s="47"/>
      <c r="X65" s="47"/>
      <c r="Y65" s="47"/>
      <c r="Z65" s="47"/>
    </row>
    <row r="66" spans="1:26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28</v>
      </c>
      <c r="H66" s="17">
        <v>28</v>
      </c>
      <c r="I66" s="17">
        <v>0</v>
      </c>
      <c r="J66" s="17">
        <v>0</v>
      </c>
      <c r="L66" s="49"/>
      <c r="M66" s="150"/>
      <c r="N66" s="150"/>
      <c r="O66" s="51"/>
      <c r="P66" s="51"/>
      <c r="Q66" s="51"/>
      <c r="R66" s="51"/>
      <c r="S66" s="51"/>
      <c r="T66" s="51"/>
      <c r="U66" s="51"/>
      <c r="V66" s="47"/>
      <c r="W66" s="47"/>
      <c r="X66" s="47"/>
      <c r="Y66" s="47"/>
      <c r="Z66" s="47"/>
    </row>
    <row r="67" spans="1:26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0</v>
      </c>
      <c r="H67" s="17">
        <v>0</v>
      </c>
      <c r="I67" s="17">
        <v>0</v>
      </c>
      <c r="J67" s="17">
        <v>0</v>
      </c>
      <c r="L67" s="49"/>
      <c r="M67" s="150"/>
      <c r="N67" s="150"/>
      <c r="O67" s="51"/>
      <c r="P67" s="51"/>
      <c r="Q67" s="51"/>
      <c r="R67" s="51"/>
      <c r="S67" s="51"/>
      <c r="T67" s="51"/>
      <c r="U67" s="51"/>
      <c r="V67" s="47"/>
      <c r="W67" s="47"/>
      <c r="X67" s="47"/>
      <c r="Y67" s="47"/>
      <c r="Z67" s="47"/>
    </row>
    <row r="68" spans="1:26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>
        <v>0</v>
      </c>
      <c r="I68" s="17">
        <v>0</v>
      </c>
      <c r="J68" s="17">
        <v>0</v>
      </c>
      <c r="L68" s="49"/>
      <c r="M68" s="150"/>
      <c r="N68" s="150"/>
      <c r="O68" s="51"/>
      <c r="P68" s="51"/>
      <c r="Q68" s="51"/>
      <c r="R68" s="51"/>
      <c r="S68" s="51"/>
      <c r="T68" s="51"/>
      <c r="U68" s="51"/>
      <c r="V68" s="47"/>
      <c r="W68" s="47"/>
      <c r="X68" s="47"/>
      <c r="Y68" s="47"/>
      <c r="Z68" s="47"/>
    </row>
    <row r="69" spans="1:26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>
        <v>0</v>
      </c>
      <c r="I69" s="17">
        <v>0</v>
      </c>
      <c r="J69" s="17">
        <v>0</v>
      </c>
      <c r="L69" s="49"/>
      <c r="M69" s="150"/>
      <c r="N69" s="150"/>
      <c r="O69" s="51"/>
      <c r="P69" s="51"/>
      <c r="Q69" s="51"/>
      <c r="R69" s="51"/>
      <c r="S69" s="51"/>
      <c r="T69" s="51"/>
      <c r="U69" s="51"/>
      <c r="V69" s="47"/>
      <c r="W69" s="47"/>
      <c r="X69" s="47"/>
      <c r="Y69" s="47"/>
      <c r="Z69" s="47"/>
    </row>
    <row r="70" spans="1:26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>
        <v>0</v>
      </c>
      <c r="I70" s="17">
        <v>0</v>
      </c>
      <c r="J70" s="17">
        <v>0</v>
      </c>
      <c r="L70" s="49"/>
      <c r="M70" s="150"/>
      <c r="N70" s="150"/>
      <c r="O70" s="51"/>
      <c r="P70" s="51"/>
      <c r="Q70" s="51"/>
      <c r="R70" s="51"/>
      <c r="S70" s="51"/>
      <c r="T70" s="51"/>
      <c r="U70" s="51"/>
      <c r="V70" s="47"/>
      <c r="W70" s="47"/>
      <c r="X70" s="47"/>
      <c r="Y70" s="47"/>
      <c r="Z70" s="47"/>
    </row>
    <row r="71" spans="1:26" ht="15.75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  <c r="L71" s="49"/>
      <c r="M71" s="150"/>
      <c r="N71" s="150"/>
      <c r="O71" s="51"/>
      <c r="P71" s="51"/>
      <c r="Q71" s="51"/>
      <c r="R71" s="51"/>
      <c r="S71" s="51"/>
      <c r="T71" s="51"/>
      <c r="U71" s="51"/>
      <c r="V71" s="47"/>
      <c r="W71" s="47"/>
      <c r="X71" s="47"/>
      <c r="Y71" s="47"/>
      <c r="Z71" s="47"/>
    </row>
    <row r="72" spans="1:26" ht="15.75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  <c r="L72" s="49"/>
      <c r="M72" s="150"/>
      <c r="N72" s="150"/>
      <c r="O72" s="51"/>
      <c r="P72" s="51"/>
      <c r="Q72" s="51"/>
      <c r="R72" s="51"/>
      <c r="S72" s="51"/>
      <c r="T72" s="51"/>
      <c r="U72" s="51"/>
      <c r="V72" s="47"/>
      <c r="W72" s="47"/>
      <c r="X72" s="47"/>
      <c r="Y72" s="47"/>
      <c r="Z72" s="47"/>
    </row>
    <row r="73" spans="1:26" ht="15.75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  <c r="L73" s="49"/>
      <c r="M73" s="150"/>
      <c r="N73" s="150"/>
      <c r="O73" s="51"/>
      <c r="P73" s="51"/>
      <c r="Q73" s="51"/>
      <c r="R73" s="51"/>
      <c r="S73" s="51"/>
      <c r="T73" s="51"/>
      <c r="U73" s="51"/>
      <c r="V73" s="47"/>
      <c r="W73" s="47"/>
      <c r="X73" s="47"/>
      <c r="Y73" s="47"/>
      <c r="Z73" s="47"/>
    </row>
    <row r="74" spans="1:26" ht="15.75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  <c r="L74" s="49"/>
      <c r="M74" s="150"/>
      <c r="N74" s="150"/>
      <c r="O74" s="51"/>
      <c r="P74" s="51"/>
      <c r="Q74" s="51"/>
      <c r="R74" s="51"/>
      <c r="S74" s="51"/>
      <c r="T74" s="51"/>
      <c r="U74" s="51"/>
      <c r="V74" s="47"/>
      <c r="W74" s="47"/>
      <c r="X74" s="47"/>
      <c r="Y74" s="47"/>
      <c r="Z74" s="47"/>
    </row>
    <row r="75" spans="1:26" ht="15.75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  <c r="L75" s="49"/>
      <c r="M75" s="150"/>
      <c r="N75" s="150"/>
      <c r="O75" s="51"/>
      <c r="P75" s="51"/>
      <c r="Q75" s="51"/>
      <c r="R75" s="51"/>
      <c r="S75" s="51"/>
      <c r="T75" s="51"/>
      <c r="U75" s="51"/>
      <c r="V75" s="51"/>
      <c r="W75" s="51"/>
      <c r="X75" s="47"/>
      <c r="Y75" s="52"/>
      <c r="Z75" s="47"/>
    </row>
    <row r="76" spans="1:26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  <c r="L76" s="49"/>
      <c r="M76" s="150"/>
      <c r="N76" s="150"/>
      <c r="O76" s="51"/>
      <c r="P76" s="51"/>
      <c r="Q76" s="51"/>
      <c r="R76" s="51"/>
      <c r="S76" s="51"/>
      <c r="T76" s="51"/>
      <c r="U76" s="53"/>
      <c r="V76" s="53"/>
      <c r="W76" s="53"/>
      <c r="X76" s="47"/>
      <c r="Y76" s="47"/>
      <c r="Z76" s="47"/>
    </row>
    <row r="77" spans="1:26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  <c r="L77" s="49"/>
      <c r="M77" s="150"/>
      <c r="N77" s="150"/>
      <c r="O77" s="54"/>
      <c r="P77" s="54"/>
      <c r="Q77" s="54"/>
      <c r="R77" s="54"/>
      <c r="S77" s="54"/>
      <c r="T77" s="54"/>
      <c r="U77" s="55"/>
      <c r="V77" s="56"/>
      <c r="W77" s="56"/>
      <c r="X77" s="47"/>
      <c r="Y77" s="47"/>
      <c r="Z77" s="47"/>
    </row>
    <row r="78" spans="1:26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8.9999999999999993E-3</v>
      </c>
      <c r="J78" s="33"/>
      <c r="L78" s="49"/>
      <c r="M78" s="150"/>
      <c r="N78" s="150"/>
      <c r="O78" s="51"/>
      <c r="P78" s="51"/>
      <c r="Q78" s="51"/>
      <c r="R78" s="51"/>
      <c r="S78" s="51"/>
      <c r="T78" s="51"/>
      <c r="U78" s="50"/>
      <c r="V78" s="47"/>
      <c r="W78" s="47"/>
      <c r="X78" s="47"/>
      <c r="Y78" s="47"/>
      <c r="Z78" s="47"/>
    </row>
    <row r="79" spans="1:26" ht="15.75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  <c r="L79" s="49"/>
      <c r="M79" s="150"/>
      <c r="N79" s="150"/>
      <c r="O79" s="51"/>
      <c r="P79" s="51"/>
      <c r="Q79" s="51"/>
      <c r="R79" s="51"/>
      <c r="S79" s="51"/>
      <c r="T79" s="51"/>
      <c r="U79" s="50"/>
      <c r="V79" s="47"/>
      <c r="W79" s="47"/>
      <c r="X79" s="47"/>
      <c r="Y79" s="47"/>
      <c r="Z79" s="47"/>
    </row>
    <row r="80" spans="1:26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  <c r="L80" s="49"/>
      <c r="M80" s="150"/>
      <c r="N80" s="150"/>
      <c r="O80" s="51"/>
      <c r="P80" s="51"/>
      <c r="Q80" s="51"/>
      <c r="R80" s="51"/>
      <c r="S80" s="51"/>
      <c r="T80" s="51"/>
      <c r="U80" s="51"/>
      <c r="V80" s="51"/>
      <c r="W80" s="51"/>
      <c r="X80" s="47"/>
      <c r="Y80" s="47"/>
      <c r="Z80" s="47"/>
    </row>
    <row r="81" spans="12:26" ht="15.75" x14ac:dyDescent="0.2">
      <c r="L81" s="49"/>
      <c r="M81" s="150"/>
      <c r="N81" s="150"/>
      <c r="O81" s="51"/>
      <c r="P81" s="51"/>
      <c r="Q81" s="51"/>
      <c r="R81" s="51"/>
      <c r="S81" s="51"/>
      <c r="T81" s="51"/>
      <c r="U81" s="50"/>
      <c r="V81" s="47"/>
      <c r="W81" s="47"/>
      <c r="X81" s="47"/>
      <c r="Y81" s="47"/>
      <c r="Z81" s="47"/>
    </row>
    <row r="82" spans="12:26" ht="15.75" x14ac:dyDescent="0.2">
      <c r="L82" s="49"/>
      <c r="M82" s="150"/>
      <c r="N82" s="150"/>
      <c r="O82" s="51"/>
      <c r="P82" s="51"/>
      <c r="Q82" s="51"/>
      <c r="R82" s="51"/>
      <c r="S82" s="51"/>
      <c r="T82" s="51"/>
      <c r="U82" s="50"/>
      <c r="V82" s="47"/>
      <c r="W82" s="47"/>
      <c r="X82" s="47"/>
      <c r="Y82" s="47"/>
      <c r="Z82" s="47"/>
    </row>
    <row r="83" spans="12:26" ht="22.5" x14ac:dyDescent="0.2"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47"/>
      <c r="W83" s="47"/>
      <c r="X83" s="47"/>
      <c r="Y83" s="47"/>
      <c r="Z83" s="47"/>
    </row>
    <row r="84" spans="12:26" x14ac:dyDescent="0.2">
      <c r="L84" s="161"/>
      <c r="M84" s="162"/>
      <c r="N84" s="162"/>
      <c r="O84" s="162"/>
      <c r="P84" s="162"/>
      <c r="Q84" s="162"/>
      <c r="R84" s="163"/>
      <c r="S84" s="163"/>
      <c r="T84" s="163"/>
      <c r="U84" s="163"/>
      <c r="V84" s="47"/>
      <c r="W84" s="47"/>
      <c r="X84" s="47"/>
      <c r="Y84" s="47"/>
      <c r="Z84" s="47"/>
    </row>
    <row r="85" spans="12:26" x14ac:dyDescent="0.2">
      <c r="L85" s="161"/>
      <c r="M85" s="162"/>
      <c r="N85" s="162"/>
      <c r="O85" s="162"/>
      <c r="P85" s="162"/>
      <c r="Q85" s="162"/>
      <c r="R85" s="163"/>
      <c r="S85" s="57"/>
      <c r="T85" s="57"/>
      <c r="U85" s="58"/>
      <c r="V85" s="47"/>
      <c r="W85" s="47"/>
      <c r="X85" s="47"/>
      <c r="Y85" s="47"/>
      <c r="Z85" s="47"/>
    </row>
    <row r="86" spans="12:26" x14ac:dyDescent="0.2">
      <c r="L86" s="49"/>
      <c r="M86" s="158"/>
      <c r="N86" s="158"/>
      <c r="O86" s="158"/>
      <c r="P86" s="158"/>
      <c r="Q86" s="158"/>
      <c r="R86" s="48"/>
      <c r="S86" s="48"/>
      <c r="T86" s="48"/>
      <c r="U86" s="48"/>
      <c r="V86" s="164"/>
      <c r="W86" s="164"/>
      <c r="X86" s="164"/>
      <c r="Y86" s="164"/>
      <c r="Z86" s="47"/>
    </row>
    <row r="87" spans="12:26" ht="15.75" x14ac:dyDescent="0.2">
      <c r="L87" s="49"/>
      <c r="M87" s="150"/>
      <c r="N87" s="150"/>
      <c r="O87" s="150"/>
      <c r="P87" s="150"/>
      <c r="Q87" s="150"/>
      <c r="R87" s="51"/>
      <c r="S87" s="51"/>
      <c r="T87" s="51"/>
      <c r="U87" s="51"/>
      <c r="V87" s="59"/>
      <c r="W87" s="59"/>
      <c r="X87" s="59"/>
      <c r="Y87" s="59"/>
      <c r="Z87" s="47"/>
    </row>
    <row r="88" spans="12:26" ht="15.75" x14ac:dyDescent="0.2">
      <c r="L88" s="49"/>
      <c r="M88" s="165"/>
      <c r="N88" s="165"/>
      <c r="O88" s="165"/>
      <c r="P88" s="165"/>
      <c r="Q88" s="165"/>
      <c r="R88" s="51"/>
      <c r="S88" s="51"/>
      <c r="T88" s="51"/>
      <c r="U88" s="51"/>
      <c r="V88" s="47"/>
      <c r="W88" s="47"/>
      <c r="X88" s="47"/>
      <c r="Y88" s="47"/>
      <c r="Z88" s="47"/>
    </row>
    <row r="89" spans="12:26" ht="15.75" x14ac:dyDescent="0.2">
      <c r="L89" s="49"/>
      <c r="M89" s="150"/>
      <c r="N89" s="150"/>
      <c r="O89" s="150"/>
      <c r="P89" s="150"/>
      <c r="Q89" s="150"/>
      <c r="R89" s="51"/>
      <c r="S89" s="51"/>
      <c r="T89" s="51"/>
      <c r="U89" s="51"/>
      <c r="V89" s="47"/>
      <c r="W89" s="47"/>
      <c r="X89" s="47"/>
      <c r="Y89" s="47"/>
      <c r="Z89" s="47"/>
    </row>
    <row r="90" spans="12:26" ht="15.75" x14ac:dyDescent="0.2">
      <c r="L90" s="49"/>
      <c r="M90" s="150"/>
      <c r="N90" s="150"/>
      <c r="O90" s="150"/>
      <c r="P90" s="150"/>
      <c r="Q90" s="150"/>
      <c r="R90" s="51"/>
      <c r="S90" s="51"/>
      <c r="T90" s="51"/>
      <c r="U90" s="51"/>
      <c r="V90" s="47"/>
      <c r="W90" s="47"/>
      <c r="X90" s="47"/>
      <c r="Y90" s="47"/>
      <c r="Z90" s="47"/>
    </row>
    <row r="91" spans="12:26" ht="15.75" x14ac:dyDescent="0.2">
      <c r="L91" s="49"/>
      <c r="M91" s="150"/>
      <c r="N91" s="150"/>
      <c r="O91" s="150"/>
      <c r="P91" s="150"/>
      <c r="Q91" s="150"/>
      <c r="R91" s="51"/>
      <c r="S91" s="51"/>
      <c r="T91" s="51"/>
      <c r="U91" s="51"/>
      <c r="V91" s="47"/>
      <c r="W91" s="47"/>
      <c r="X91" s="47"/>
      <c r="Y91" s="47"/>
      <c r="Z91" s="47"/>
    </row>
    <row r="92" spans="12:26" ht="15.75" x14ac:dyDescent="0.2">
      <c r="L92" s="49"/>
      <c r="M92" s="150"/>
      <c r="N92" s="150"/>
      <c r="O92" s="150"/>
      <c r="P92" s="150"/>
      <c r="Q92" s="150"/>
      <c r="R92" s="51"/>
      <c r="S92" s="51"/>
      <c r="T92" s="51"/>
      <c r="U92" s="51"/>
      <c r="V92" s="47"/>
      <c r="W92" s="47"/>
      <c r="X92" s="47"/>
      <c r="Y92" s="47"/>
      <c r="Z92" s="47"/>
    </row>
    <row r="93" spans="12:26" ht="15.75" x14ac:dyDescent="0.2">
      <c r="L93" s="49"/>
      <c r="M93" s="150"/>
      <c r="N93" s="150"/>
      <c r="O93" s="150"/>
      <c r="P93" s="150"/>
      <c r="Q93" s="150"/>
      <c r="R93" s="51"/>
      <c r="S93" s="51"/>
      <c r="T93" s="51"/>
      <c r="U93" s="51"/>
      <c r="V93" s="47"/>
      <c r="W93" s="47"/>
      <c r="X93" s="47"/>
      <c r="Y93" s="47"/>
      <c r="Z93" s="47"/>
    </row>
    <row r="94" spans="12:26" ht="15.75" x14ac:dyDescent="0.2">
      <c r="L94" s="49"/>
      <c r="M94" s="150"/>
      <c r="N94" s="150"/>
      <c r="O94" s="150"/>
      <c r="P94" s="150"/>
      <c r="Q94" s="150"/>
      <c r="R94" s="51"/>
      <c r="S94" s="51"/>
      <c r="T94" s="51"/>
      <c r="U94" s="51"/>
      <c r="V94" s="47"/>
      <c r="W94" s="47"/>
      <c r="X94" s="47"/>
      <c r="Y94" s="47"/>
      <c r="Z94" s="47"/>
    </row>
    <row r="95" spans="12:26" ht="15.75" x14ac:dyDescent="0.2">
      <c r="L95" s="49"/>
      <c r="M95" s="150"/>
      <c r="N95" s="150"/>
      <c r="O95" s="150"/>
      <c r="P95" s="150"/>
      <c r="Q95" s="150"/>
      <c r="R95" s="51"/>
      <c r="S95" s="51"/>
      <c r="T95" s="51"/>
      <c r="U95" s="51"/>
      <c r="V95" s="47"/>
      <c r="W95" s="47"/>
      <c r="X95" s="47"/>
      <c r="Y95" s="47"/>
      <c r="Z95" s="47"/>
    </row>
    <row r="96" spans="12:26" ht="15.75" x14ac:dyDescent="0.2">
      <c r="L96" s="49"/>
      <c r="M96" s="150"/>
      <c r="N96" s="150"/>
      <c r="O96" s="150"/>
      <c r="P96" s="150"/>
      <c r="Q96" s="150"/>
      <c r="R96" s="51"/>
      <c r="S96" s="51"/>
      <c r="T96" s="51"/>
      <c r="U96" s="51"/>
      <c r="V96" s="47"/>
      <c r="W96" s="47"/>
      <c r="X96" s="47"/>
      <c r="Y96" s="47"/>
      <c r="Z96" s="47"/>
    </row>
    <row r="97" spans="12:26" ht="15.75" x14ac:dyDescent="0.2">
      <c r="L97" s="49"/>
      <c r="M97" s="150"/>
      <c r="N97" s="150"/>
      <c r="O97" s="150"/>
      <c r="P97" s="150"/>
      <c r="Q97" s="150"/>
      <c r="R97" s="51"/>
      <c r="S97" s="51"/>
      <c r="T97" s="51"/>
      <c r="U97" s="51"/>
      <c r="V97" s="47"/>
      <c r="W97" s="47"/>
      <c r="X97" s="47"/>
      <c r="Y97" s="47"/>
      <c r="Z97" s="47"/>
    </row>
    <row r="98" spans="12:26" ht="15.75" x14ac:dyDescent="0.2">
      <c r="L98" s="49"/>
      <c r="M98" s="150"/>
      <c r="N98" s="150"/>
      <c r="O98" s="150"/>
      <c r="P98" s="150"/>
      <c r="Q98" s="150"/>
      <c r="R98" s="51"/>
      <c r="S98" s="51"/>
      <c r="T98" s="51"/>
      <c r="U98" s="51"/>
      <c r="V98" s="47"/>
      <c r="W98" s="47"/>
      <c r="X98" s="47"/>
      <c r="Y98" s="47"/>
      <c r="Z98" s="47"/>
    </row>
    <row r="99" spans="12:26" ht="15.75" x14ac:dyDescent="0.2">
      <c r="L99" s="49"/>
      <c r="M99" s="150"/>
      <c r="N99" s="150"/>
      <c r="O99" s="150"/>
      <c r="P99" s="150"/>
      <c r="Q99" s="150"/>
      <c r="R99" s="51"/>
      <c r="S99" s="51"/>
      <c r="T99" s="51"/>
      <c r="U99" s="51"/>
      <c r="V99" s="47"/>
      <c r="W99" s="47"/>
      <c r="X99" s="47"/>
      <c r="Y99" s="47"/>
      <c r="Z99" s="47"/>
    </row>
    <row r="100" spans="12:26" ht="15.75" x14ac:dyDescent="0.2">
      <c r="L100" s="49"/>
      <c r="M100" s="150"/>
      <c r="N100" s="150"/>
      <c r="O100" s="150"/>
      <c r="P100" s="150"/>
      <c r="Q100" s="150"/>
      <c r="R100" s="51"/>
      <c r="S100" s="51"/>
      <c r="T100" s="51"/>
      <c r="U100" s="51"/>
      <c r="V100" s="47"/>
      <c r="W100" s="47"/>
      <c r="X100" s="47"/>
      <c r="Y100" s="47"/>
      <c r="Z100" s="47"/>
    </row>
    <row r="101" spans="12:26" ht="15.75" x14ac:dyDescent="0.2">
      <c r="L101" s="49"/>
      <c r="M101" s="150"/>
      <c r="N101" s="150"/>
      <c r="O101" s="150"/>
      <c r="P101" s="150"/>
      <c r="Q101" s="150"/>
      <c r="R101" s="51"/>
      <c r="S101" s="51"/>
      <c r="T101" s="51"/>
      <c r="U101" s="51"/>
      <c r="V101" s="47"/>
      <c r="W101" s="47"/>
      <c r="X101" s="47"/>
      <c r="Y101" s="47"/>
      <c r="Z101" s="47"/>
    </row>
    <row r="102" spans="12:26" ht="15.75" x14ac:dyDescent="0.2">
      <c r="L102" s="49"/>
      <c r="M102" s="150"/>
      <c r="N102" s="150"/>
      <c r="O102" s="150"/>
      <c r="P102" s="150"/>
      <c r="Q102" s="150"/>
      <c r="R102" s="51"/>
      <c r="S102" s="51"/>
      <c r="T102" s="51"/>
      <c r="U102" s="51"/>
      <c r="V102" s="47"/>
      <c r="W102" s="47"/>
      <c r="X102" s="47"/>
      <c r="Y102" s="47"/>
      <c r="Z102" s="47"/>
    </row>
    <row r="103" spans="12:26" ht="15.75" x14ac:dyDescent="0.2">
      <c r="L103" s="49"/>
      <c r="M103" s="150"/>
      <c r="N103" s="150"/>
      <c r="O103" s="150"/>
      <c r="P103" s="150"/>
      <c r="Q103" s="150"/>
      <c r="R103" s="51"/>
      <c r="S103" s="51"/>
      <c r="T103" s="51"/>
      <c r="U103" s="51"/>
      <c r="V103" s="47"/>
      <c r="W103" s="47"/>
      <c r="X103" s="47"/>
      <c r="Y103" s="47"/>
      <c r="Z103" s="47"/>
    </row>
    <row r="104" spans="12:26" ht="15.75" x14ac:dyDescent="0.2">
      <c r="L104" s="49"/>
      <c r="M104" s="150"/>
      <c r="N104" s="150"/>
      <c r="O104" s="150"/>
      <c r="P104" s="150"/>
      <c r="Q104" s="150"/>
      <c r="R104" s="60"/>
      <c r="S104" s="60"/>
      <c r="T104" s="60"/>
      <c r="U104" s="60"/>
      <c r="V104" s="47"/>
      <c r="W104" s="47"/>
      <c r="X104" s="47"/>
      <c r="Y104" s="47"/>
      <c r="Z104" s="47"/>
    </row>
    <row r="105" spans="12:26" ht="15.75" x14ac:dyDescent="0.2">
      <c r="L105" s="49"/>
      <c r="M105" s="150"/>
      <c r="N105" s="150"/>
      <c r="O105" s="150"/>
      <c r="P105" s="150"/>
      <c r="Q105" s="150"/>
      <c r="R105" s="60"/>
      <c r="S105" s="60"/>
      <c r="T105" s="60"/>
      <c r="U105" s="60"/>
      <c r="V105" s="47"/>
      <c r="W105" s="47"/>
      <c r="X105" s="47"/>
      <c r="Y105" s="47"/>
      <c r="Z105" s="47"/>
    </row>
    <row r="106" spans="12:26" ht="15.75" x14ac:dyDescent="0.2">
      <c r="L106" s="49"/>
      <c r="M106" s="150"/>
      <c r="N106" s="150"/>
      <c r="O106" s="150"/>
      <c r="P106" s="150"/>
      <c r="Q106" s="150"/>
      <c r="R106" s="51"/>
      <c r="S106" s="51"/>
      <c r="T106" s="51"/>
      <c r="U106" s="51"/>
      <c r="V106" s="47"/>
      <c r="W106" s="47"/>
      <c r="X106" s="47"/>
      <c r="Y106" s="47"/>
      <c r="Z106" s="47"/>
    </row>
    <row r="107" spans="12:26" ht="15.75" x14ac:dyDescent="0.2">
      <c r="L107" s="49"/>
      <c r="M107" s="150"/>
      <c r="N107" s="150"/>
      <c r="O107" s="150"/>
      <c r="P107" s="150"/>
      <c r="Q107" s="150"/>
      <c r="R107" s="51"/>
      <c r="S107" s="51"/>
      <c r="T107" s="51"/>
      <c r="U107" s="51"/>
      <c r="V107" s="47"/>
      <c r="W107" s="47"/>
      <c r="X107" s="47"/>
      <c r="Y107" s="47"/>
      <c r="Z107" s="47"/>
    </row>
    <row r="108" spans="12:26" ht="15.75" x14ac:dyDescent="0.2">
      <c r="L108" s="49"/>
      <c r="M108" s="150"/>
      <c r="N108" s="150"/>
      <c r="O108" s="150"/>
      <c r="P108" s="150"/>
      <c r="Q108" s="150"/>
      <c r="R108" s="51"/>
      <c r="S108" s="51"/>
      <c r="T108" s="51"/>
      <c r="U108" s="51"/>
      <c r="V108" s="47"/>
      <c r="W108" s="47"/>
      <c r="X108" s="47"/>
      <c r="Y108" s="47"/>
      <c r="Z108" s="47"/>
    </row>
    <row r="109" spans="12:26" ht="15.75" x14ac:dyDescent="0.2">
      <c r="L109" s="49"/>
      <c r="M109" s="150"/>
      <c r="N109" s="150"/>
      <c r="O109" s="150"/>
      <c r="P109" s="150"/>
      <c r="Q109" s="150"/>
      <c r="R109" s="51"/>
      <c r="S109" s="51"/>
      <c r="T109" s="51"/>
      <c r="U109" s="51"/>
      <c r="V109" s="47"/>
      <c r="W109" s="47"/>
      <c r="X109" s="47"/>
      <c r="Y109" s="47"/>
      <c r="Z109" s="47"/>
    </row>
    <row r="110" spans="12:26" ht="18.75" x14ac:dyDescent="0.2">
      <c r="L110" s="61"/>
      <c r="M110" s="50"/>
      <c r="N110" s="50"/>
      <c r="O110" s="50"/>
      <c r="P110" s="50"/>
      <c r="Q110" s="50"/>
      <c r="R110" s="50"/>
      <c r="S110" s="50"/>
      <c r="T110" s="50"/>
      <c r="U110" s="62"/>
      <c r="V110" s="47"/>
      <c r="W110" s="47"/>
      <c r="X110" s="47"/>
      <c r="Y110" s="47"/>
      <c r="Z110" s="47"/>
    </row>
    <row r="111" spans="12:26" ht="22.5" x14ac:dyDescent="0.2"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47"/>
      <c r="W111" s="47"/>
      <c r="X111" s="47"/>
      <c r="Y111" s="47"/>
      <c r="Z111" s="47"/>
    </row>
    <row r="112" spans="12:26" x14ac:dyDescent="0.2">
      <c r="L112" s="161"/>
      <c r="M112" s="162"/>
      <c r="N112" s="162"/>
      <c r="O112" s="162"/>
      <c r="P112" s="162"/>
      <c r="Q112" s="162"/>
      <c r="R112" s="163"/>
      <c r="S112" s="163"/>
      <c r="T112" s="163"/>
      <c r="U112" s="163"/>
      <c r="V112" s="47"/>
      <c r="W112" s="47"/>
      <c r="X112" s="47"/>
      <c r="Y112" s="47"/>
      <c r="Z112" s="47"/>
    </row>
    <row r="113" spans="12:26" x14ac:dyDescent="0.2">
      <c r="L113" s="161"/>
      <c r="M113" s="162"/>
      <c r="N113" s="162"/>
      <c r="O113" s="162"/>
      <c r="P113" s="162"/>
      <c r="Q113" s="162"/>
      <c r="R113" s="149"/>
      <c r="S113" s="149"/>
      <c r="T113" s="149"/>
      <c r="U113" s="149"/>
      <c r="V113" s="47"/>
      <c r="W113" s="47"/>
      <c r="X113" s="47"/>
      <c r="Y113" s="47"/>
      <c r="Z113" s="47"/>
    </row>
    <row r="114" spans="12:26" x14ac:dyDescent="0.2">
      <c r="L114" s="161"/>
      <c r="M114" s="162"/>
      <c r="N114" s="162"/>
      <c r="O114" s="162"/>
      <c r="P114" s="162"/>
      <c r="Q114" s="162"/>
      <c r="R114" s="149"/>
      <c r="S114" s="63"/>
      <c r="T114" s="63"/>
      <c r="U114" s="63"/>
      <c r="V114" s="47"/>
      <c r="W114" s="47"/>
      <c r="X114" s="47"/>
      <c r="Y114" s="47"/>
      <c r="Z114" s="47"/>
    </row>
    <row r="115" spans="12:26" x14ac:dyDescent="0.2">
      <c r="L115" s="49"/>
      <c r="M115" s="158"/>
      <c r="N115" s="158"/>
      <c r="O115" s="158"/>
      <c r="P115" s="158"/>
      <c r="Q115" s="158"/>
      <c r="R115" s="48"/>
      <c r="S115" s="48"/>
      <c r="T115" s="48"/>
      <c r="U115" s="48"/>
      <c r="V115" s="47"/>
      <c r="W115" s="47"/>
      <c r="X115" s="47"/>
      <c r="Y115" s="47"/>
      <c r="Z115" s="47"/>
    </row>
    <row r="116" spans="12:26" ht="18.75" x14ac:dyDescent="0.2">
      <c r="L116" s="49"/>
      <c r="M116" s="159"/>
      <c r="N116" s="159"/>
      <c r="O116" s="159"/>
      <c r="P116" s="159"/>
      <c r="Q116" s="159"/>
      <c r="R116" s="51"/>
      <c r="S116" s="51"/>
      <c r="T116" s="51"/>
      <c r="U116" s="51"/>
      <c r="V116" s="47"/>
      <c r="W116" s="47"/>
      <c r="X116" s="47"/>
      <c r="Y116" s="47"/>
      <c r="Z116" s="47"/>
    </row>
    <row r="117" spans="12:26" ht="15.75" x14ac:dyDescent="0.2">
      <c r="L117" s="49"/>
      <c r="M117" s="156"/>
      <c r="N117" s="157"/>
      <c r="O117" s="157"/>
      <c r="P117" s="157"/>
      <c r="Q117" s="157"/>
      <c r="R117" s="51"/>
      <c r="S117" s="51"/>
      <c r="T117" s="51"/>
      <c r="U117" s="51"/>
      <c r="V117" s="47"/>
      <c r="W117" s="59"/>
      <c r="X117" s="47"/>
      <c r="Y117" s="47"/>
      <c r="Z117" s="47"/>
    </row>
    <row r="118" spans="12:26" ht="15.75" x14ac:dyDescent="0.2">
      <c r="L118" s="49"/>
      <c r="M118" s="156"/>
      <c r="N118" s="157"/>
      <c r="O118" s="157"/>
      <c r="P118" s="157"/>
      <c r="Q118" s="157"/>
      <c r="R118" s="51"/>
      <c r="S118" s="51"/>
      <c r="T118" s="51"/>
      <c r="U118" s="51"/>
      <c r="V118" s="47"/>
      <c r="W118" s="59"/>
      <c r="X118" s="47"/>
      <c r="Y118" s="47"/>
      <c r="Z118" s="47"/>
    </row>
    <row r="119" spans="12:26" ht="15.75" x14ac:dyDescent="0.2">
      <c r="L119" s="49"/>
      <c r="M119" s="156"/>
      <c r="N119" s="157"/>
      <c r="O119" s="157"/>
      <c r="P119" s="157"/>
      <c r="Q119" s="157"/>
      <c r="R119" s="51"/>
      <c r="S119" s="51"/>
      <c r="T119" s="51"/>
      <c r="U119" s="51"/>
      <c r="V119" s="47"/>
      <c r="W119" s="59"/>
      <c r="X119" s="47"/>
      <c r="Y119" s="47"/>
      <c r="Z119" s="47"/>
    </row>
    <row r="120" spans="12:26" ht="15.75" x14ac:dyDescent="0.2">
      <c r="L120" s="49"/>
      <c r="M120" s="156"/>
      <c r="N120" s="157"/>
      <c r="O120" s="157"/>
      <c r="P120" s="157"/>
      <c r="Q120" s="157"/>
      <c r="R120" s="51"/>
      <c r="S120" s="51"/>
      <c r="T120" s="51"/>
      <c r="U120" s="51"/>
      <c r="V120" s="47"/>
      <c r="W120" s="59"/>
      <c r="X120" s="47"/>
      <c r="Y120" s="47"/>
      <c r="Z120" s="47"/>
    </row>
    <row r="121" spans="12:26" ht="15.75" x14ac:dyDescent="0.2">
      <c r="L121" s="49"/>
      <c r="M121" s="156"/>
      <c r="N121" s="157"/>
      <c r="O121" s="157"/>
      <c r="P121" s="157"/>
      <c r="Q121" s="157"/>
      <c r="R121" s="51"/>
      <c r="S121" s="51"/>
      <c r="T121" s="51"/>
      <c r="U121" s="51"/>
      <c r="V121" s="47"/>
      <c r="W121" s="47"/>
      <c r="X121" s="47"/>
      <c r="Y121" s="47"/>
      <c r="Z121" s="47"/>
    </row>
    <row r="122" spans="12:26" ht="15.75" x14ac:dyDescent="0.2">
      <c r="L122" s="49"/>
      <c r="M122" s="156"/>
      <c r="N122" s="157"/>
      <c r="O122" s="157"/>
      <c r="P122" s="157"/>
      <c r="Q122" s="157"/>
      <c r="R122" s="51"/>
      <c r="S122" s="51"/>
      <c r="T122" s="51"/>
      <c r="U122" s="51"/>
      <c r="V122" s="47"/>
      <c r="W122" s="59"/>
      <c r="X122" s="47"/>
      <c r="Y122" s="47"/>
      <c r="Z122" s="47"/>
    </row>
    <row r="123" spans="12:26" ht="15.75" x14ac:dyDescent="0.2">
      <c r="L123" s="49"/>
      <c r="M123" s="155"/>
      <c r="N123" s="155"/>
      <c r="O123" s="155"/>
      <c r="P123" s="155"/>
      <c r="Q123" s="155"/>
      <c r="R123" s="51"/>
      <c r="S123" s="51"/>
      <c r="T123" s="51"/>
      <c r="U123" s="51"/>
      <c r="V123" s="47"/>
      <c r="W123" s="47"/>
      <c r="X123" s="47"/>
      <c r="Y123" s="47"/>
      <c r="Z123" s="47"/>
    </row>
    <row r="124" spans="12:26" ht="15.75" x14ac:dyDescent="0.2">
      <c r="L124" s="49"/>
      <c r="M124" s="156"/>
      <c r="N124" s="157"/>
      <c r="O124" s="157"/>
      <c r="P124" s="157"/>
      <c r="Q124" s="157"/>
      <c r="R124" s="51"/>
      <c r="S124" s="51"/>
      <c r="T124" s="51"/>
      <c r="U124" s="51"/>
      <c r="V124" s="47"/>
      <c r="W124" s="47"/>
      <c r="X124" s="47"/>
      <c r="Y124" s="47"/>
      <c r="Z124" s="47"/>
    </row>
    <row r="125" spans="12:26" ht="15.75" x14ac:dyDescent="0.2">
      <c r="L125" s="49"/>
      <c r="M125" s="156"/>
      <c r="N125" s="157"/>
      <c r="O125" s="157"/>
      <c r="P125" s="157"/>
      <c r="Q125" s="157"/>
      <c r="R125" s="51"/>
      <c r="S125" s="51"/>
      <c r="T125" s="51"/>
      <c r="U125" s="51"/>
      <c r="V125" s="47"/>
      <c r="W125" s="47"/>
      <c r="X125" s="47"/>
      <c r="Y125" s="47"/>
      <c r="Z125" s="47"/>
    </row>
    <row r="126" spans="12:26" ht="15.75" x14ac:dyDescent="0.2">
      <c r="L126" s="49"/>
      <c r="M126" s="156"/>
      <c r="N126" s="157"/>
      <c r="O126" s="157"/>
      <c r="P126" s="157"/>
      <c r="Q126" s="157"/>
      <c r="R126" s="51"/>
      <c r="S126" s="51"/>
      <c r="T126" s="51"/>
      <c r="U126" s="51"/>
      <c r="V126" s="47"/>
      <c r="W126" s="59"/>
      <c r="X126" s="47"/>
      <c r="Y126" s="47"/>
      <c r="Z126" s="47"/>
    </row>
    <row r="127" spans="12:26" ht="15.75" x14ac:dyDescent="0.2">
      <c r="L127" s="49"/>
      <c r="M127" s="156"/>
      <c r="N127" s="157"/>
      <c r="O127" s="157"/>
      <c r="P127" s="157"/>
      <c r="Q127" s="157"/>
      <c r="R127" s="51"/>
      <c r="S127" s="51"/>
      <c r="T127" s="51"/>
      <c r="U127" s="51"/>
      <c r="V127" s="47"/>
      <c r="W127" s="59"/>
      <c r="X127" s="47"/>
      <c r="Y127" s="47"/>
      <c r="Z127" s="47"/>
    </row>
    <row r="128" spans="12:26" ht="15.75" x14ac:dyDescent="0.2">
      <c r="L128" s="49"/>
      <c r="M128" s="156"/>
      <c r="N128" s="157"/>
      <c r="O128" s="157"/>
      <c r="P128" s="157"/>
      <c r="Q128" s="157"/>
      <c r="R128" s="51"/>
      <c r="S128" s="51"/>
      <c r="T128" s="51"/>
      <c r="U128" s="51"/>
      <c r="V128" s="47"/>
      <c r="W128" s="47"/>
      <c r="X128" s="47"/>
      <c r="Y128" s="47"/>
      <c r="Z128" s="47"/>
    </row>
    <row r="129" spans="12:26" x14ac:dyDescent="0.2">
      <c r="L129" s="61"/>
      <c r="M129" s="50"/>
      <c r="N129" s="50"/>
      <c r="O129" s="50"/>
      <c r="P129" s="50"/>
      <c r="Q129" s="50"/>
      <c r="R129" s="50"/>
      <c r="S129" s="64"/>
      <c r="T129" s="64"/>
      <c r="U129" s="50"/>
      <c r="V129" s="47"/>
      <c r="W129" s="47"/>
      <c r="X129" s="47"/>
      <c r="Y129" s="47"/>
      <c r="Z129" s="47"/>
    </row>
    <row r="130" spans="12:26" x14ac:dyDescent="0.2">
      <c r="L130" s="61"/>
      <c r="M130" s="50"/>
      <c r="N130" s="50"/>
      <c r="O130" s="50"/>
      <c r="P130" s="50"/>
      <c r="Q130" s="50"/>
      <c r="R130" s="50"/>
      <c r="S130" s="50"/>
      <c r="T130" s="50"/>
      <c r="U130" s="50"/>
      <c r="V130" s="47"/>
      <c r="W130" s="47"/>
      <c r="X130" s="47"/>
      <c r="Y130" s="47"/>
      <c r="Z130" s="47"/>
    </row>
    <row r="131" spans="12:26" x14ac:dyDescent="0.2">
      <c r="L131" s="61"/>
      <c r="M131" s="50"/>
      <c r="N131" s="50"/>
      <c r="O131" s="50"/>
      <c r="P131" s="50"/>
      <c r="Q131" s="50"/>
      <c r="R131" s="50"/>
      <c r="S131" s="50"/>
      <c r="T131" s="50"/>
      <c r="U131" s="50"/>
      <c r="V131" s="47"/>
      <c r="W131" s="47"/>
      <c r="X131" s="47"/>
      <c r="Y131" s="47"/>
      <c r="Z131" s="47"/>
    </row>
    <row r="132" spans="12:26" x14ac:dyDescent="0.2">
      <c r="L132" s="61"/>
      <c r="M132" s="50"/>
      <c r="N132" s="50"/>
      <c r="O132" s="50"/>
      <c r="P132" s="50"/>
      <c r="Q132" s="50"/>
      <c r="R132" s="50"/>
      <c r="S132" s="50"/>
      <c r="T132" s="50"/>
      <c r="U132" s="50"/>
      <c r="V132" s="47"/>
      <c r="W132" s="47"/>
      <c r="X132" s="47"/>
      <c r="Y132" s="47"/>
      <c r="Z132" s="47"/>
    </row>
    <row r="133" spans="12:26" x14ac:dyDescent="0.2">
      <c r="L133" s="61"/>
      <c r="M133" s="50"/>
      <c r="N133" s="50"/>
      <c r="O133" s="50"/>
      <c r="P133" s="50"/>
      <c r="Q133" s="50"/>
      <c r="R133" s="50"/>
      <c r="S133" s="50"/>
      <c r="T133" s="50"/>
      <c r="U133" s="50"/>
      <c r="V133" s="47"/>
      <c r="W133" s="47"/>
      <c r="X133" s="47"/>
      <c r="Y133" s="47"/>
      <c r="Z133" s="47"/>
    </row>
    <row r="134" spans="12:26" ht="18.75" x14ac:dyDescent="0.2">
      <c r="L134" s="61"/>
      <c r="M134" s="148"/>
      <c r="N134" s="148"/>
      <c r="O134" s="148"/>
      <c r="P134" s="148"/>
      <c r="Q134" s="148"/>
      <c r="R134" s="148"/>
      <c r="S134" s="148"/>
      <c r="T134" s="51"/>
      <c r="U134" s="50"/>
      <c r="V134" s="47"/>
      <c r="W134" s="47"/>
      <c r="X134" s="47"/>
      <c r="Y134" s="47"/>
      <c r="Z134" s="47"/>
    </row>
    <row r="135" spans="12:26" ht="18.75" x14ac:dyDescent="0.2">
      <c r="L135" s="61"/>
      <c r="M135" s="148"/>
      <c r="N135" s="148"/>
      <c r="O135" s="148"/>
      <c r="P135" s="148"/>
      <c r="Q135" s="148"/>
      <c r="R135" s="148"/>
      <c r="S135" s="148"/>
      <c r="T135" s="51"/>
      <c r="U135" s="50"/>
      <c r="V135" s="47"/>
      <c r="W135" s="47"/>
      <c r="X135" s="47"/>
      <c r="Y135" s="47"/>
      <c r="Z135" s="47"/>
    </row>
    <row r="136" spans="12:26" ht="18.75" x14ac:dyDescent="0.2">
      <c r="L136" s="61"/>
      <c r="M136" s="148"/>
      <c r="N136" s="148"/>
      <c r="O136" s="148"/>
      <c r="P136" s="148"/>
      <c r="Q136" s="148"/>
      <c r="R136" s="148"/>
      <c r="S136" s="148"/>
      <c r="T136" s="65"/>
      <c r="U136" s="50"/>
      <c r="V136" s="47"/>
      <c r="W136" s="47"/>
      <c r="X136" s="47"/>
      <c r="Y136" s="47"/>
      <c r="Z136" s="47"/>
    </row>
    <row r="137" spans="12:26" x14ac:dyDescent="0.2">
      <c r="L137" s="61"/>
      <c r="M137" s="50"/>
      <c r="N137" s="50"/>
      <c r="O137" s="50"/>
      <c r="P137" s="50"/>
      <c r="Q137" s="50"/>
      <c r="R137" s="50"/>
      <c r="S137" s="50"/>
      <c r="T137" s="50"/>
      <c r="U137" s="50"/>
      <c r="V137" s="47"/>
      <c r="W137" s="47"/>
      <c r="X137" s="47"/>
      <c r="Y137" s="47"/>
      <c r="Z137" s="47"/>
    </row>
    <row r="138" spans="12:26" ht="18.75" x14ac:dyDescent="0.3">
      <c r="L138" s="61"/>
      <c r="M138" s="50"/>
      <c r="N138" s="151"/>
      <c r="O138" s="151"/>
      <c r="P138" s="151"/>
      <c r="Q138" s="151"/>
      <c r="R138" s="151"/>
      <c r="S138" s="151"/>
      <c r="T138" s="151"/>
      <c r="U138" s="151"/>
      <c r="V138" s="47"/>
      <c r="W138" s="47"/>
      <c r="X138" s="47"/>
      <c r="Y138" s="47"/>
      <c r="Z138" s="47"/>
    </row>
  </sheetData>
  <mergeCells count="172">
    <mergeCell ref="B59:B64"/>
    <mergeCell ref="C59:F59"/>
    <mergeCell ref="C60:F60"/>
    <mergeCell ref="C61:F61"/>
    <mergeCell ref="C62:F62"/>
    <mergeCell ref="C63:F63"/>
    <mergeCell ref="C64:F64"/>
    <mergeCell ref="B76:H76"/>
    <mergeCell ref="B77:H77"/>
    <mergeCell ref="B65:F65"/>
    <mergeCell ref="B66:B70"/>
    <mergeCell ref="C66:F66"/>
    <mergeCell ref="C67:F67"/>
    <mergeCell ref="C68:F68"/>
    <mergeCell ref="C69:F69"/>
    <mergeCell ref="C70:F70"/>
    <mergeCell ref="B51:F51"/>
    <mergeCell ref="A53:J53"/>
    <mergeCell ref="A54:A56"/>
    <mergeCell ref="B54:F56"/>
    <mergeCell ref="G54:J54"/>
    <mergeCell ref="G55:G56"/>
    <mergeCell ref="H55:J55"/>
    <mergeCell ref="B57:F57"/>
    <mergeCell ref="B58:F58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23:C23"/>
    <mergeCell ref="B24:C24"/>
    <mergeCell ref="A25:J25"/>
    <mergeCell ref="A26:A27"/>
    <mergeCell ref="B26:F27"/>
    <mergeCell ref="G26:G27"/>
    <mergeCell ref="H26:J26"/>
    <mergeCell ref="B38:F38"/>
    <mergeCell ref="B28:F28"/>
    <mergeCell ref="B37:F37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  <mergeCell ref="B9:C9"/>
    <mergeCell ref="C80:J80"/>
    <mergeCell ref="L59:U59"/>
    <mergeCell ref="L60:L62"/>
    <mergeCell ref="M60:N62"/>
    <mergeCell ref="O60:O62"/>
    <mergeCell ref="P60:P62"/>
    <mergeCell ref="Q60:Q62"/>
    <mergeCell ref="R60:R62"/>
    <mergeCell ref="S60:T60"/>
    <mergeCell ref="U60:U62"/>
    <mergeCell ref="S61:T61"/>
    <mergeCell ref="M63:N63"/>
    <mergeCell ref="M64:N64"/>
    <mergeCell ref="M65:N65"/>
    <mergeCell ref="M66:N66"/>
    <mergeCell ref="M67:N67"/>
    <mergeCell ref="B78:H78"/>
    <mergeCell ref="M73:N73"/>
    <mergeCell ref="M74:N74"/>
    <mergeCell ref="M75:N75"/>
    <mergeCell ref="M76:N76"/>
    <mergeCell ref="M77:N77"/>
    <mergeCell ref="M68:N68"/>
    <mergeCell ref="M69:N69"/>
    <mergeCell ref="M70:N70"/>
    <mergeCell ref="M71:N71"/>
    <mergeCell ref="M72:N72"/>
    <mergeCell ref="L83:U83"/>
    <mergeCell ref="L84:L85"/>
    <mergeCell ref="M84:Q85"/>
    <mergeCell ref="R84:R85"/>
    <mergeCell ref="S84:U84"/>
    <mergeCell ref="M78:N78"/>
    <mergeCell ref="M79:N79"/>
    <mergeCell ref="M80:N80"/>
    <mergeCell ref="M81:N81"/>
    <mergeCell ref="M82:N82"/>
    <mergeCell ref="M90:Q90"/>
    <mergeCell ref="M91:Q91"/>
    <mergeCell ref="M92:Q92"/>
    <mergeCell ref="M93:Q93"/>
    <mergeCell ref="M94:Q94"/>
    <mergeCell ref="M86:Q86"/>
    <mergeCell ref="V86:Y86"/>
    <mergeCell ref="M87:Q87"/>
    <mergeCell ref="M88:Q88"/>
    <mergeCell ref="M89:Q89"/>
    <mergeCell ref="M100:Q100"/>
    <mergeCell ref="M101:Q101"/>
    <mergeCell ref="M102:Q102"/>
    <mergeCell ref="M103:Q103"/>
    <mergeCell ref="M104:Q104"/>
    <mergeCell ref="M95:Q95"/>
    <mergeCell ref="M96:Q96"/>
    <mergeCell ref="M97:Q97"/>
    <mergeCell ref="M98:Q98"/>
    <mergeCell ref="M99:Q99"/>
    <mergeCell ref="L111:U111"/>
    <mergeCell ref="L112:L114"/>
    <mergeCell ref="M112:Q114"/>
    <mergeCell ref="R112:U112"/>
    <mergeCell ref="R113:R114"/>
    <mergeCell ref="S113:U113"/>
    <mergeCell ref="M105:Q105"/>
    <mergeCell ref="M106:Q106"/>
    <mergeCell ref="M107:Q107"/>
    <mergeCell ref="M108:Q108"/>
    <mergeCell ref="M109:Q109"/>
    <mergeCell ref="M115:Q115"/>
    <mergeCell ref="M116:Q116"/>
    <mergeCell ref="M117:M122"/>
    <mergeCell ref="N117:Q117"/>
    <mergeCell ref="N118:Q118"/>
    <mergeCell ref="N119:Q119"/>
    <mergeCell ref="N120:Q120"/>
    <mergeCell ref="N121:Q121"/>
    <mergeCell ref="N122:Q122"/>
    <mergeCell ref="M134:S134"/>
    <mergeCell ref="M135:S135"/>
    <mergeCell ref="M136:S136"/>
    <mergeCell ref="N138:U138"/>
    <mergeCell ref="M123:Q123"/>
    <mergeCell ref="M124:M128"/>
    <mergeCell ref="N124:Q124"/>
    <mergeCell ref="N125:Q125"/>
    <mergeCell ref="N126:Q126"/>
    <mergeCell ref="N127:Q127"/>
    <mergeCell ref="N128:Q128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138"/>
  <sheetViews>
    <sheetView topLeftCell="A52" workbookViewId="0">
      <selection activeCell="I17" sqref="I17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20</v>
      </c>
      <c r="E6" s="18">
        <v>0</v>
      </c>
      <c r="F6" s="18">
        <v>0</v>
      </c>
      <c r="G6" s="18">
        <v>20</v>
      </c>
      <c r="H6" s="17" t="s">
        <v>7</v>
      </c>
      <c r="I6" s="17" t="s">
        <v>7</v>
      </c>
      <c r="J6" s="36">
        <f>SUM(D6:F6)</f>
        <v>20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7</v>
      </c>
      <c r="E8" s="18">
        <v>0</v>
      </c>
      <c r="F8" s="18">
        <v>0</v>
      </c>
      <c r="G8" s="18">
        <v>7</v>
      </c>
      <c r="H8" s="17" t="s">
        <v>7</v>
      </c>
      <c r="I8" s="17" t="s">
        <v>7</v>
      </c>
      <c r="J8" s="36">
        <f t="shared" si="0"/>
        <v>7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0</v>
      </c>
      <c r="E10" s="17">
        <v>0</v>
      </c>
      <c r="F10" s="17">
        <v>0</v>
      </c>
      <c r="G10" s="18">
        <v>0</v>
      </c>
      <c r="H10" s="17" t="s">
        <v>7</v>
      </c>
      <c r="I10" s="17" t="s">
        <v>7</v>
      </c>
      <c r="J10" s="36">
        <f t="shared" si="0"/>
        <v>0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1192</v>
      </c>
      <c r="E11" s="17">
        <v>0</v>
      </c>
      <c r="F11" s="17">
        <v>0</v>
      </c>
      <c r="G11" s="18">
        <v>1192</v>
      </c>
      <c r="H11" s="17">
        <v>910</v>
      </c>
      <c r="I11" s="17">
        <v>93</v>
      </c>
      <c r="J11" s="36">
        <f t="shared" si="0"/>
        <v>1192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712</v>
      </c>
      <c r="E12" s="17">
        <v>0</v>
      </c>
      <c r="F12" s="17">
        <v>0</v>
      </c>
      <c r="G12" s="18">
        <v>712</v>
      </c>
      <c r="H12" s="17">
        <v>671</v>
      </c>
      <c r="I12" s="17">
        <v>70</v>
      </c>
      <c r="J12" s="36">
        <f t="shared" si="0"/>
        <v>712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21</v>
      </c>
      <c r="E13" s="17">
        <v>0</v>
      </c>
      <c r="F13" s="17">
        <v>0</v>
      </c>
      <c r="G13" s="18">
        <v>21</v>
      </c>
      <c r="H13" s="17">
        <v>17</v>
      </c>
      <c r="I13" s="17">
        <v>10</v>
      </c>
      <c r="J13" s="36">
        <f t="shared" si="0"/>
        <v>21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1192</v>
      </c>
      <c r="E17" s="17">
        <v>0</v>
      </c>
      <c r="F17" s="17">
        <v>0</v>
      </c>
      <c r="G17" s="18">
        <v>1192</v>
      </c>
      <c r="H17" s="17">
        <v>910</v>
      </c>
      <c r="I17" s="17">
        <v>93</v>
      </c>
      <c r="J17" s="36">
        <f t="shared" si="0"/>
        <v>1192</v>
      </c>
      <c r="K17" s="36">
        <f>H11+H14</f>
        <v>910</v>
      </c>
      <c r="L17" s="36">
        <f>I11+I14</f>
        <v>93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712</v>
      </c>
      <c r="E18" s="17">
        <v>0</v>
      </c>
      <c r="F18" s="17">
        <v>0</v>
      </c>
      <c r="G18" s="18">
        <v>712</v>
      </c>
      <c r="H18" s="17">
        <v>671</v>
      </c>
      <c r="I18" s="17">
        <v>70</v>
      </c>
      <c r="J18" s="43">
        <f t="shared" si="0"/>
        <v>712</v>
      </c>
      <c r="K18" s="43">
        <f>H12+H15</f>
        <v>671</v>
      </c>
      <c r="L18" s="43">
        <f>I12+I15</f>
        <v>70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59.731543624161077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59.731543624161077</v>
      </c>
      <c r="H19" s="35">
        <f t="shared" si="1"/>
        <v>73.736263736263737</v>
      </c>
      <c r="I19" s="35">
        <f t="shared" si="1"/>
        <v>75.268817204301072</v>
      </c>
      <c r="J19" s="44">
        <f>G12+G15</f>
        <v>712</v>
      </c>
      <c r="K19" s="45">
        <f>H12+H15</f>
        <v>671</v>
      </c>
      <c r="L19" s="45">
        <f>I12+I15</f>
        <v>70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712</v>
      </c>
      <c r="E22" s="19">
        <f t="shared" ref="E22:G22" si="2">E18+E20+E21</f>
        <v>0</v>
      </c>
      <c r="F22" s="19">
        <f t="shared" si="2"/>
        <v>0</v>
      </c>
      <c r="G22" s="19">
        <f t="shared" si="2"/>
        <v>712</v>
      </c>
      <c r="H22" s="19">
        <f>H18+H20+H21</f>
        <v>671</v>
      </c>
      <c r="I22" s="19">
        <f>I18+I21</f>
        <v>70</v>
      </c>
      <c r="J22" s="36">
        <f>G18+G20+G21</f>
        <v>712</v>
      </c>
      <c r="K22" s="36">
        <f>H18+H20+H21</f>
        <v>671</v>
      </c>
      <c r="L22" s="36">
        <f>I18+I21</f>
        <v>70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/>
      <c r="E23" s="17"/>
      <c r="F23" s="17"/>
      <c r="G23" s="17"/>
      <c r="H23" s="17"/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39">
        <v>20</v>
      </c>
      <c r="H29" s="39">
        <f>'[6]Свод разд 3'!D72</f>
        <v>0</v>
      </c>
      <c r="I29" s="39">
        <v>20</v>
      </c>
      <c r="J29" s="39">
        <v>1</v>
      </c>
      <c r="K29" s="37">
        <f>G31+G32</f>
        <v>20</v>
      </c>
      <c r="L29" s="37">
        <f>H31+H32</f>
        <v>0</v>
      </c>
      <c r="M29" s="37">
        <f>I31+I32</f>
        <v>20</v>
      </c>
      <c r="N29" s="37">
        <f>J31+J32</f>
        <v>1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39" t="s">
        <v>7</v>
      </c>
      <c r="H30" s="39" t="s">
        <v>7</v>
      </c>
      <c r="I30" s="39" t="s">
        <v>7</v>
      </c>
      <c r="J30" s="39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39">
        <v>20</v>
      </c>
      <c r="H31" s="39">
        <f>'[6]Свод разд 3'!H72</f>
        <v>0</v>
      </c>
      <c r="I31" s="39">
        <v>20</v>
      </c>
      <c r="J31" s="39">
        <v>1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39">
        <f>'[6]Свод разд 3'!K72</f>
        <v>0</v>
      </c>
      <c r="H32" s="39">
        <f>'[6]Свод разд 3'!L72</f>
        <v>0</v>
      </c>
      <c r="I32" s="39">
        <f>'[6]Свод разд 3'!M72</f>
        <v>0</v>
      </c>
      <c r="J32" s="39">
        <f>'[6]Свод разд 3'!N72</f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39">
        <v>7</v>
      </c>
      <c r="H33" s="39">
        <f>'[6]Свод разд 3'!P72</f>
        <v>0</v>
      </c>
      <c r="I33" s="39">
        <v>7</v>
      </c>
      <c r="J33" s="39"/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39">
        <v>59</v>
      </c>
      <c r="H34" s="39">
        <f>'[6]Свод разд 3'!T72</f>
        <v>0</v>
      </c>
      <c r="I34" s="39">
        <v>59</v>
      </c>
      <c r="J34" s="39">
        <v>2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39">
        <v>51</v>
      </c>
      <c r="H35" s="39">
        <f>'[6]Свод разд 3'!X72</f>
        <v>0</v>
      </c>
      <c r="I35" s="39">
        <v>23</v>
      </c>
      <c r="J35" s="39">
        <v>2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39">
        <v>23</v>
      </c>
      <c r="H36" s="39">
        <f>'[6]Свод разд 3'!AB72</f>
        <v>0</v>
      </c>
      <c r="I36" s="39">
        <v>15</v>
      </c>
      <c r="J36" s="39">
        <v>2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39">
        <f>'[6]Свод разд 3'!AE72</f>
        <v>0</v>
      </c>
      <c r="H37" s="39">
        <f>'[6]Свод разд 3'!AF72</f>
        <v>0</v>
      </c>
      <c r="I37" s="39">
        <f>'[6]Свод разд 3'!AG72</f>
        <v>0</v>
      </c>
      <c r="J37" s="39">
        <f>'[6]Свод разд 3'!AH72</f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39">
        <v>2</v>
      </c>
      <c r="H38" s="39">
        <f>'[6]Свод разд 3'!AJ72</f>
        <v>0</v>
      </c>
      <c r="I38" s="39">
        <v>2</v>
      </c>
      <c r="J38" s="39">
        <f>'[6]Свод разд 3'!AL72</f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77" t="s">
        <v>141</v>
      </c>
      <c r="H39" s="39">
        <f>'[6]Свод разд 3'!AN72</f>
        <v>0</v>
      </c>
      <c r="I39" s="39">
        <f>'[6]Свод разд 3'!AO72</f>
        <v>0</v>
      </c>
      <c r="J39" s="39">
        <f>'[6]Свод разд 3'!AP72</f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39">
        <f>'[6]Свод разд 3'!AQ72</f>
        <v>0</v>
      </c>
      <c r="H40" s="39">
        <f>'[6]Свод разд 3'!AR72</f>
        <v>0</v>
      </c>
      <c r="I40" s="39">
        <f>'[6]Свод разд 3'!AS72</f>
        <v>0</v>
      </c>
      <c r="J40" s="39">
        <f>'[6]Свод разд 3'!AT72</f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39">
        <f>'[6]Свод разд 3'!AU72</f>
        <v>0</v>
      </c>
      <c r="H41" s="39">
        <f>'[6]Свод разд 3'!AV72</f>
        <v>0</v>
      </c>
      <c r="I41" s="39">
        <f>'[6]Свод разд 3'!AW72</f>
        <v>0</v>
      </c>
      <c r="J41" s="39">
        <f>'[6]Свод разд 3'!AX72</f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39">
        <v>4</v>
      </c>
      <c r="H42" s="39">
        <f>'[6]Свод разд 3'!AZ72</f>
        <v>0</v>
      </c>
      <c r="I42" s="39">
        <v>4</v>
      </c>
      <c r="J42" s="39">
        <f>'[6]Свод разд 3'!BB72</f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39">
        <f>'[6]Свод разд 3'!BC72</f>
        <v>0</v>
      </c>
      <c r="H43" s="39">
        <f>'[6]Свод разд 3'!BD72</f>
        <v>0</v>
      </c>
      <c r="I43" s="39">
        <f>'[6]Свод разд 3'!BE72</f>
        <v>0</v>
      </c>
      <c r="J43" s="39">
        <f>'[6]Свод разд 3'!BF72</f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39">
        <v>1</v>
      </c>
      <c r="H44" s="39">
        <v>1</v>
      </c>
      <c r="I44" s="39">
        <v>1</v>
      </c>
      <c r="J44" s="39">
        <f>'[6]Свод разд 3'!BJ72</f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39">
        <f>'[6]Свод разд 3'!BK72</f>
        <v>0</v>
      </c>
      <c r="H45" s="39">
        <f>'[6]Свод разд 3'!BL72</f>
        <v>0</v>
      </c>
      <c r="I45" s="39">
        <f>'[6]Свод разд 3'!BM72</f>
        <v>0</v>
      </c>
      <c r="J45" s="39">
        <f>'[6]Свод разд 3'!BN72</f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39">
        <f>'[6]Свод разд 3'!BO72</f>
        <v>0</v>
      </c>
      <c r="H46" s="39">
        <f>'[6]Свод разд 3'!BP72</f>
        <v>0</v>
      </c>
      <c r="I46" s="39">
        <f>'[6]Свод разд 3'!BQ72</f>
        <v>0</v>
      </c>
      <c r="J46" s="39">
        <f>'[6]Свод разд 3'!BR72</f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39">
        <f>'[6]Свод разд 3'!BS72</f>
        <v>0</v>
      </c>
      <c r="H47" s="39">
        <f>'[6]Свод разд 3'!BT72</f>
        <v>0</v>
      </c>
      <c r="I47" s="39">
        <f>'[6]Свод разд 3'!BU72</f>
        <v>0</v>
      </c>
      <c r="J47" s="39">
        <f>'[6]Свод разд 3'!BV72</f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39">
        <f>'[6]Свод разд 3'!BW72</f>
        <v>0</v>
      </c>
      <c r="H48" s="39">
        <f>'[6]Свод разд 3'!BX72</f>
        <v>0</v>
      </c>
      <c r="I48" s="39">
        <f>'[6]Свод разд 3'!BY72</f>
        <v>0</v>
      </c>
      <c r="J48" s="39">
        <f>'[6]Свод разд 3'!BZ72</f>
        <v>0</v>
      </c>
    </row>
    <row r="49" spans="1:25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39">
        <f>'[6]Свод разд 3'!CA72</f>
        <v>0</v>
      </c>
      <c r="H49" s="39">
        <f>'[6]Свод разд 3'!CB72</f>
        <v>0</v>
      </c>
      <c r="I49" s="39">
        <f>'[6]Свод разд 3'!CC72</f>
        <v>0</v>
      </c>
      <c r="J49" s="39">
        <f>'[6]Свод разд 3'!CD72</f>
        <v>0</v>
      </c>
    </row>
    <row r="50" spans="1:25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39">
        <f>'[6]Свод разд 3'!CE72</f>
        <v>0</v>
      </c>
      <c r="H50" s="39">
        <f>'[6]Свод разд 3'!CF72</f>
        <v>0</v>
      </c>
      <c r="I50" s="39">
        <f>'[6]Свод разд 3'!CG72</f>
        <v>0</v>
      </c>
      <c r="J50" s="39">
        <f>'[6]Свод разд 3'!CH72</f>
        <v>0</v>
      </c>
    </row>
    <row r="51" spans="1:25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39">
        <f>'[6]Свод разд 3'!CI72</f>
        <v>0</v>
      </c>
      <c r="H51" s="39">
        <f>'[6]Свод разд 3'!CJ72</f>
        <v>0</v>
      </c>
      <c r="I51" s="39">
        <f>'[6]Свод разд 3'!CK72</f>
        <v>0</v>
      </c>
      <c r="J51" s="39">
        <f>'[6]Свод разд 3'!CL72</f>
        <v>0</v>
      </c>
    </row>
    <row r="52" spans="1:25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25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25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25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25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25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25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</v>
      </c>
      <c r="H58" s="17">
        <f t="shared" ref="H58:J58" si="3">SUM(H59:H64)</f>
        <v>1</v>
      </c>
      <c r="I58" s="17">
        <f t="shared" si="3"/>
        <v>0</v>
      </c>
      <c r="J58" s="17">
        <f t="shared" si="3"/>
        <v>0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</row>
    <row r="59" spans="1:25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47"/>
      <c r="W59" s="47"/>
      <c r="X59" s="47"/>
      <c r="Y59" s="47"/>
    </row>
    <row r="60" spans="1:25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166"/>
      <c r="M60" s="167"/>
      <c r="N60" s="167"/>
      <c r="O60" s="158"/>
      <c r="P60" s="158"/>
      <c r="Q60" s="158"/>
      <c r="R60" s="158"/>
      <c r="S60" s="158"/>
      <c r="T60" s="158"/>
      <c r="U60" s="168"/>
      <c r="V60" s="47"/>
      <c r="W60" s="47"/>
      <c r="X60" s="47"/>
      <c r="Y60" s="47"/>
    </row>
    <row r="61" spans="1:25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166"/>
      <c r="M61" s="167"/>
      <c r="N61" s="167"/>
      <c r="O61" s="158"/>
      <c r="P61" s="158"/>
      <c r="Q61" s="158"/>
      <c r="R61" s="158"/>
      <c r="S61" s="158"/>
      <c r="T61" s="158"/>
      <c r="U61" s="180"/>
      <c r="V61" s="47"/>
      <c r="W61" s="47"/>
      <c r="X61" s="47"/>
      <c r="Y61" s="47"/>
    </row>
    <row r="62" spans="1:25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166"/>
      <c r="M62" s="167"/>
      <c r="N62" s="167"/>
      <c r="O62" s="158"/>
      <c r="P62" s="158"/>
      <c r="Q62" s="158"/>
      <c r="R62" s="158"/>
      <c r="S62" s="48"/>
      <c r="T62" s="48"/>
      <c r="U62" s="180"/>
      <c r="V62" s="47"/>
      <c r="W62" s="47"/>
      <c r="X62" s="47"/>
      <c r="Y62" s="47"/>
    </row>
    <row r="63" spans="1:25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>
        <v>1</v>
      </c>
      <c r="I63" s="17"/>
      <c r="J63" s="17"/>
      <c r="L63" s="49"/>
      <c r="M63" s="158"/>
      <c r="N63" s="158"/>
      <c r="O63" s="48"/>
      <c r="P63" s="48"/>
      <c r="Q63" s="48"/>
      <c r="R63" s="48"/>
      <c r="S63" s="48"/>
      <c r="T63" s="48"/>
      <c r="U63" s="50"/>
      <c r="V63" s="47"/>
      <c r="W63" s="47"/>
      <c r="X63" s="47"/>
      <c r="Y63" s="47"/>
    </row>
    <row r="64" spans="1:25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49"/>
      <c r="M64" s="150"/>
      <c r="N64" s="150"/>
      <c r="O64" s="51"/>
      <c r="P64" s="51"/>
      <c r="Q64" s="51"/>
      <c r="R64" s="51"/>
      <c r="S64" s="51"/>
      <c r="T64" s="51"/>
      <c r="U64" s="51"/>
      <c r="V64" s="47"/>
      <c r="W64" s="47"/>
      <c r="X64" s="47"/>
      <c r="Y64" s="47"/>
    </row>
    <row r="65" spans="1:25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9</v>
      </c>
      <c r="H65" s="17">
        <f t="shared" ref="H65:J65" si="5">SUM(H66:H70)</f>
        <v>9</v>
      </c>
      <c r="I65" s="17">
        <f t="shared" si="5"/>
        <v>0</v>
      </c>
      <c r="J65" s="17">
        <f t="shared" si="5"/>
        <v>0</v>
      </c>
      <c r="L65" s="49"/>
      <c r="M65" s="165"/>
      <c r="N65" s="165"/>
      <c r="O65" s="51"/>
      <c r="P65" s="51"/>
      <c r="Q65" s="51"/>
      <c r="R65" s="51"/>
      <c r="S65" s="51"/>
      <c r="T65" s="51"/>
      <c r="U65" s="51"/>
      <c r="V65" s="47"/>
      <c r="W65" s="47"/>
      <c r="X65" s="47"/>
      <c r="Y65" s="47"/>
    </row>
    <row r="66" spans="1:25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3</v>
      </c>
      <c r="H66" s="17">
        <v>3</v>
      </c>
      <c r="I66" s="17"/>
      <c r="J66" s="17"/>
      <c r="L66" s="49"/>
      <c r="M66" s="150"/>
      <c r="N66" s="150"/>
      <c r="O66" s="51"/>
      <c r="P66" s="51"/>
      <c r="Q66" s="51"/>
      <c r="R66" s="51"/>
      <c r="S66" s="51"/>
      <c r="T66" s="51"/>
      <c r="U66" s="51"/>
      <c r="V66" s="47"/>
      <c r="W66" s="47"/>
      <c r="X66" s="47"/>
      <c r="Y66" s="47"/>
    </row>
    <row r="67" spans="1:25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6</v>
      </c>
      <c r="H67" s="17">
        <v>6</v>
      </c>
      <c r="I67" s="17"/>
      <c r="J67" s="17"/>
      <c r="L67" s="49"/>
      <c r="M67" s="150"/>
      <c r="N67" s="150"/>
      <c r="O67" s="51"/>
      <c r="P67" s="51"/>
      <c r="Q67" s="51"/>
      <c r="R67" s="51"/>
      <c r="S67" s="51"/>
      <c r="T67" s="51"/>
      <c r="U67" s="51"/>
      <c r="V67" s="47"/>
      <c r="W67" s="47"/>
      <c r="X67" s="47"/>
      <c r="Y67" s="47"/>
    </row>
    <row r="68" spans="1:25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49"/>
      <c r="M68" s="150"/>
      <c r="N68" s="150"/>
      <c r="O68" s="51"/>
      <c r="P68" s="51"/>
      <c r="Q68" s="51"/>
      <c r="R68" s="51"/>
      <c r="S68" s="51"/>
      <c r="T68" s="51"/>
      <c r="U68" s="51"/>
      <c r="V68" s="47"/>
      <c r="W68" s="47"/>
      <c r="X68" s="47"/>
      <c r="Y68" s="47"/>
    </row>
    <row r="69" spans="1:25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49"/>
      <c r="M69" s="150"/>
      <c r="N69" s="150"/>
      <c r="O69" s="51"/>
      <c r="P69" s="51"/>
      <c r="Q69" s="51"/>
      <c r="R69" s="51"/>
      <c r="S69" s="51"/>
      <c r="T69" s="51"/>
      <c r="U69" s="51"/>
      <c r="V69" s="47"/>
      <c r="W69" s="47"/>
      <c r="X69" s="47"/>
      <c r="Y69" s="47"/>
    </row>
    <row r="70" spans="1:25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  <c r="L70" s="49"/>
      <c r="M70" s="150"/>
      <c r="N70" s="150"/>
      <c r="O70" s="51"/>
      <c r="P70" s="51"/>
      <c r="Q70" s="51"/>
      <c r="R70" s="51"/>
      <c r="S70" s="51"/>
      <c r="T70" s="51"/>
      <c r="U70" s="51"/>
      <c r="V70" s="47"/>
      <c r="W70" s="47"/>
      <c r="X70" s="47"/>
      <c r="Y70" s="47"/>
    </row>
    <row r="71" spans="1:25" ht="15.75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  <c r="L71" s="49"/>
      <c r="M71" s="150"/>
      <c r="N71" s="150"/>
      <c r="O71" s="51"/>
      <c r="P71" s="51"/>
      <c r="Q71" s="51"/>
      <c r="R71" s="51"/>
      <c r="S71" s="51"/>
      <c r="T71" s="51"/>
      <c r="U71" s="51"/>
      <c r="V71" s="47"/>
      <c r="W71" s="47"/>
      <c r="X71" s="47"/>
      <c r="Y71" s="47"/>
    </row>
    <row r="72" spans="1:25" ht="15.75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  <c r="L72" s="49"/>
      <c r="M72" s="150"/>
      <c r="N72" s="150"/>
      <c r="O72" s="51"/>
      <c r="P72" s="51"/>
      <c r="Q72" s="51"/>
      <c r="R72" s="51"/>
      <c r="S72" s="51"/>
      <c r="T72" s="51"/>
      <c r="U72" s="51"/>
      <c r="V72" s="47"/>
      <c r="W72" s="47"/>
      <c r="X72" s="47"/>
      <c r="Y72" s="47"/>
    </row>
    <row r="73" spans="1:25" ht="15.75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  <c r="L73" s="49"/>
      <c r="M73" s="150"/>
      <c r="N73" s="150"/>
      <c r="O73" s="51"/>
      <c r="P73" s="51"/>
      <c r="Q73" s="51"/>
      <c r="R73" s="51"/>
      <c r="S73" s="51"/>
      <c r="T73" s="51"/>
      <c r="U73" s="51"/>
      <c r="V73" s="47"/>
      <c r="W73" s="47"/>
      <c r="X73" s="47"/>
      <c r="Y73" s="47"/>
    </row>
    <row r="74" spans="1:25" ht="15.75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  <c r="L74" s="49"/>
      <c r="M74" s="150"/>
      <c r="N74" s="150"/>
      <c r="O74" s="51"/>
      <c r="P74" s="51"/>
      <c r="Q74" s="51"/>
      <c r="R74" s="51"/>
      <c r="S74" s="51"/>
      <c r="T74" s="51"/>
      <c r="U74" s="51"/>
      <c r="V74" s="47"/>
      <c r="W74" s="47"/>
      <c r="X74" s="47"/>
      <c r="Y74" s="47"/>
    </row>
    <row r="75" spans="1:25" ht="15.75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  <c r="L75" s="49"/>
      <c r="M75" s="150"/>
      <c r="N75" s="150"/>
      <c r="O75" s="51"/>
      <c r="P75" s="51"/>
      <c r="Q75" s="51"/>
      <c r="R75" s="51"/>
      <c r="S75" s="51"/>
      <c r="T75" s="51"/>
      <c r="U75" s="51"/>
      <c r="V75" s="51"/>
      <c r="W75" s="51"/>
      <c r="X75" s="47"/>
      <c r="Y75" s="52"/>
    </row>
    <row r="76" spans="1:25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  <c r="L76" s="49"/>
      <c r="M76" s="150"/>
      <c r="N76" s="150"/>
      <c r="O76" s="51"/>
      <c r="P76" s="51"/>
      <c r="Q76" s="51"/>
      <c r="R76" s="51"/>
      <c r="S76" s="51"/>
      <c r="T76" s="51"/>
      <c r="U76" s="53"/>
      <c r="V76" s="53"/>
      <c r="W76" s="53"/>
      <c r="X76" s="47"/>
      <c r="Y76" s="47"/>
    </row>
    <row r="77" spans="1:25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  <c r="L77" s="49"/>
      <c r="M77" s="150"/>
      <c r="N77" s="150"/>
      <c r="O77" s="54"/>
      <c r="P77" s="54"/>
      <c r="Q77" s="54"/>
      <c r="R77" s="54"/>
      <c r="S77" s="54"/>
      <c r="T77" s="54"/>
      <c r="U77" s="55"/>
      <c r="V77" s="56"/>
      <c r="W77" s="56"/>
      <c r="X77" s="47"/>
      <c r="Y77" s="47"/>
    </row>
    <row r="78" spans="1:25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/>
      <c r="J78" s="33"/>
      <c r="L78" s="49"/>
      <c r="M78" s="150"/>
      <c r="N78" s="150"/>
      <c r="O78" s="51"/>
      <c r="P78" s="51"/>
      <c r="Q78" s="51"/>
      <c r="R78" s="51"/>
      <c r="S78" s="51"/>
      <c r="T78" s="51"/>
      <c r="U78" s="50"/>
      <c r="V78" s="47"/>
      <c r="W78" s="47"/>
      <c r="X78" s="47"/>
      <c r="Y78" s="47"/>
    </row>
    <row r="79" spans="1:25" ht="15.75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  <c r="L79" s="49"/>
      <c r="M79" s="150"/>
      <c r="N79" s="150"/>
      <c r="O79" s="51"/>
      <c r="P79" s="51"/>
      <c r="Q79" s="51"/>
      <c r="R79" s="51"/>
      <c r="S79" s="51"/>
      <c r="T79" s="51"/>
      <c r="U79" s="50"/>
      <c r="V79" s="47"/>
      <c r="W79" s="47"/>
      <c r="X79" s="47"/>
      <c r="Y79" s="47"/>
    </row>
    <row r="80" spans="1:25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  <c r="L80" s="49"/>
      <c r="M80" s="150"/>
      <c r="N80" s="150"/>
      <c r="O80" s="51"/>
      <c r="P80" s="51"/>
      <c r="Q80" s="51"/>
      <c r="R80" s="51"/>
      <c r="S80" s="51"/>
      <c r="T80" s="51"/>
      <c r="U80" s="51"/>
      <c r="V80" s="51"/>
      <c r="W80" s="51"/>
      <c r="X80" s="47"/>
      <c r="Y80" s="47"/>
    </row>
    <row r="81" spans="12:25" ht="15.75" x14ac:dyDescent="0.2">
      <c r="L81" s="49"/>
      <c r="M81" s="150"/>
      <c r="N81" s="150"/>
      <c r="O81" s="51"/>
      <c r="P81" s="51"/>
      <c r="Q81" s="51"/>
      <c r="R81" s="51"/>
      <c r="S81" s="51"/>
      <c r="T81" s="51"/>
      <c r="U81" s="50"/>
      <c r="V81" s="47"/>
      <c r="W81" s="47"/>
      <c r="X81" s="47"/>
      <c r="Y81" s="47"/>
    </row>
    <row r="82" spans="12:25" ht="15.75" x14ac:dyDescent="0.2">
      <c r="L82" s="49"/>
      <c r="M82" s="150"/>
      <c r="N82" s="150"/>
      <c r="O82" s="51"/>
      <c r="P82" s="51"/>
      <c r="Q82" s="51"/>
      <c r="R82" s="51"/>
      <c r="S82" s="51"/>
      <c r="T82" s="51"/>
      <c r="U82" s="50"/>
      <c r="V82" s="47"/>
      <c r="W82" s="47"/>
      <c r="X82" s="47"/>
      <c r="Y82" s="47"/>
    </row>
    <row r="83" spans="12:25" ht="22.5" x14ac:dyDescent="0.2"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47"/>
      <c r="W83" s="47"/>
      <c r="X83" s="47"/>
      <c r="Y83" s="47"/>
    </row>
    <row r="84" spans="12:25" x14ac:dyDescent="0.2">
      <c r="L84" s="161"/>
      <c r="M84" s="162"/>
      <c r="N84" s="162"/>
      <c r="O84" s="162"/>
      <c r="P84" s="162"/>
      <c r="Q84" s="162"/>
      <c r="R84" s="163"/>
      <c r="S84" s="163"/>
      <c r="T84" s="163"/>
      <c r="U84" s="163"/>
      <c r="V84" s="47"/>
      <c r="W84" s="47"/>
      <c r="X84" s="47"/>
      <c r="Y84" s="47"/>
    </row>
    <row r="85" spans="12:25" x14ac:dyDescent="0.2">
      <c r="L85" s="161"/>
      <c r="M85" s="162"/>
      <c r="N85" s="162"/>
      <c r="O85" s="162"/>
      <c r="P85" s="162"/>
      <c r="Q85" s="162"/>
      <c r="R85" s="163"/>
      <c r="S85" s="57"/>
      <c r="T85" s="57"/>
      <c r="U85" s="58"/>
      <c r="V85" s="47"/>
      <c r="W85" s="47"/>
      <c r="X85" s="47"/>
      <c r="Y85" s="47"/>
    </row>
    <row r="86" spans="12:25" x14ac:dyDescent="0.2">
      <c r="L86" s="49"/>
      <c r="M86" s="158"/>
      <c r="N86" s="158"/>
      <c r="O86" s="158"/>
      <c r="P86" s="158"/>
      <c r="Q86" s="158"/>
      <c r="R86" s="48"/>
      <c r="S86" s="48"/>
      <c r="T86" s="48"/>
      <c r="U86" s="48"/>
      <c r="V86" s="164"/>
      <c r="W86" s="164"/>
      <c r="X86" s="164"/>
      <c r="Y86" s="164"/>
    </row>
    <row r="87" spans="12:25" ht="15.75" x14ac:dyDescent="0.2">
      <c r="L87" s="49"/>
      <c r="M87" s="150"/>
      <c r="N87" s="150"/>
      <c r="O87" s="150"/>
      <c r="P87" s="150"/>
      <c r="Q87" s="150"/>
      <c r="R87" s="51"/>
      <c r="S87" s="51"/>
      <c r="T87" s="51"/>
      <c r="U87" s="51"/>
      <c r="V87" s="59"/>
      <c r="W87" s="59"/>
      <c r="X87" s="59"/>
      <c r="Y87" s="59"/>
    </row>
    <row r="88" spans="12:25" ht="15.75" x14ac:dyDescent="0.2">
      <c r="L88" s="49"/>
      <c r="M88" s="165"/>
      <c r="N88" s="165"/>
      <c r="O88" s="165"/>
      <c r="P88" s="165"/>
      <c r="Q88" s="165"/>
      <c r="R88" s="51"/>
      <c r="S88" s="51"/>
      <c r="T88" s="51"/>
      <c r="U88" s="51"/>
      <c r="V88" s="47"/>
      <c r="W88" s="47"/>
      <c r="X88" s="47"/>
      <c r="Y88" s="47"/>
    </row>
    <row r="89" spans="12:25" ht="15.75" x14ac:dyDescent="0.2">
      <c r="L89" s="49"/>
      <c r="M89" s="150"/>
      <c r="N89" s="150"/>
      <c r="O89" s="150"/>
      <c r="P89" s="150"/>
      <c r="Q89" s="150"/>
      <c r="R89" s="51"/>
      <c r="S89" s="51"/>
      <c r="T89" s="51"/>
      <c r="U89" s="51"/>
      <c r="V89" s="47"/>
      <c r="W89" s="47"/>
      <c r="X89" s="47"/>
      <c r="Y89" s="47"/>
    </row>
    <row r="90" spans="12:25" ht="15.75" x14ac:dyDescent="0.2">
      <c r="L90" s="49"/>
      <c r="M90" s="150"/>
      <c r="N90" s="150"/>
      <c r="O90" s="150"/>
      <c r="P90" s="150"/>
      <c r="Q90" s="150"/>
      <c r="R90" s="51"/>
      <c r="S90" s="51"/>
      <c r="T90" s="51"/>
      <c r="U90" s="51"/>
      <c r="V90" s="47"/>
      <c r="W90" s="47"/>
      <c r="X90" s="47"/>
      <c r="Y90" s="47"/>
    </row>
    <row r="91" spans="12:25" ht="15.75" x14ac:dyDescent="0.2">
      <c r="L91" s="49"/>
      <c r="M91" s="150"/>
      <c r="N91" s="150"/>
      <c r="O91" s="150"/>
      <c r="P91" s="150"/>
      <c r="Q91" s="150"/>
      <c r="R91" s="51"/>
      <c r="S91" s="51"/>
      <c r="T91" s="51"/>
      <c r="U91" s="51"/>
      <c r="V91" s="47"/>
      <c r="W91" s="47"/>
      <c r="X91" s="47"/>
      <c r="Y91" s="47"/>
    </row>
    <row r="92" spans="12:25" ht="15.75" x14ac:dyDescent="0.2">
      <c r="L92" s="49"/>
      <c r="M92" s="150"/>
      <c r="N92" s="150"/>
      <c r="O92" s="150"/>
      <c r="P92" s="150"/>
      <c r="Q92" s="150"/>
      <c r="R92" s="51"/>
      <c r="S92" s="51"/>
      <c r="T92" s="51"/>
      <c r="U92" s="51"/>
      <c r="V92" s="47"/>
      <c r="W92" s="47"/>
      <c r="X92" s="47"/>
      <c r="Y92" s="47"/>
    </row>
    <row r="93" spans="12:25" ht="15.75" x14ac:dyDescent="0.2">
      <c r="L93" s="49"/>
      <c r="M93" s="150"/>
      <c r="N93" s="150"/>
      <c r="O93" s="150"/>
      <c r="P93" s="150"/>
      <c r="Q93" s="150"/>
      <c r="R93" s="51"/>
      <c r="S93" s="51"/>
      <c r="T93" s="51"/>
      <c r="U93" s="51"/>
      <c r="V93" s="47"/>
      <c r="W93" s="47"/>
      <c r="X93" s="47"/>
      <c r="Y93" s="47"/>
    </row>
    <row r="94" spans="12:25" ht="15.75" x14ac:dyDescent="0.2">
      <c r="L94" s="49"/>
      <c r="M94" s="150"/>
      <c r="N94" s="150"/>
      <c r="O94" s="150"/>
      <c r="P94" s="150"/>
      <c r="Q94" s="150"/>
      <c r="R94" s="51"/>
      <c r="S94" s="51"/>
      <c r="T94" s="51"/>
      <c r="U94" s="51"/>
      <c r="V94" s="47"/>
      <c r="W94" s="47"/>
      <c r="X94" s="47"/>
      <c r="Y94" s="47"/>
    </row>
    <row r="95" spans="12:25" ht="15.75" x14ac:dyDescent="0.2">
      <c r="L95" s="49"/>
      <c r="M95" s="150"/>
      <c r="N95" s="150"/>
      <c r="O95" s="150"/>
      <c r="P95" s="150"/>
      <c r="Q95" s="150"/>
      <c r="R95" s="51"/>
      <c r="S95" s="51"/>
      <c r="T95" s="51"/>
      <c r="U95" s="51"/>
      <c r="V95" s="47"/>
      <c r="W95" s="47"/>
      <c r="X95" s="47"/>
      <c r="Y95" s="47"/>
    </row>
    <row r="96" spans="12:25" ht="15.75" x14ac:dyDescent="0.2">
      <c r="L96" s="49"/>
      <c r="M96" s="150"/>
      <c r="N96" s="150"/>
      <c r="O96" s="150"/>
      <c r="P96" s="150"/>
      <c r="Q96" s="150"/>
      <c r="R96" s="51"/>
      <c r="S96" s="51"/>
      <c r="T96" s="51"/>
      <c r="U96" s="51"/>
      <c r="V96" s="47"/>
      <c r="W96" s="47"/>
      <c r="X96" s="47"/>
      <c r="Y96" s="47"/>
    </row>
    <row r="97" spans="12:25" ht="15.75" x14ac:dyDescent="0.2">
      <c r="L97" s="49"/>
      <c r="M97" s="150"/>
      <c r="N97" s="150"/>
      <c r="O97" s="150"/>
      <c r="P97" s="150"/>
      <c r="Q97" s="150"/>
      <c r="R97" s="51"/>
      <c r="S97" s="51"/>
      <c r="T97" s="51"/>
      <c r="U97" s="51"/>
      <c r="V97" s="47"/>
      <c r="W97" s="47"/>
      <c r="X97" s="47"/>
      <c r="Y97" s="47"/>
    </row>
    <row r="98" spans="12:25" ht="15.75" x14ac:dyDescent="0.2">
      <c r="L98" s="49"/>
      <c r="M98" s="150"/>
      <c r="N98" s="150"/>
      <c r="O98" s="150"/>
      <c r="P98" s="150"/>
      <c r="Q98" s="150"/>
      <c r="R98" s="51"/>
      <c r="S98" s="51"/>
      <c r="T98" s="51"/>
      <c r="U98" s="51"/>
      <c r="V98" s="47"/>
      <c r="W98" s="47"/>
      <c r="X98" s="47"/>
      <c r="Y98" s="47"/>
    </row>
    <row r="99" spans="12:25" ht="15.75" x14ac:dyDescent="0.2">
      <c r="L99" s="49"/>
      <c r="M99" s="150"/>
      <c r="N99" s="150"/>
      <c r="O99" s="150"/>
      <c r="P99" s="150"/>
      <c r="Q99" s="150"/>
      <c r="R99" s="51"/>
      <c r="S99" s="51"/>
      <c r="T99" s="51"/>
      <c r="U99" s="51"/>
      <c r="V99" s="47"/>
      <c r="W99" s="47"/>
      <c r="X99" s="47"/>
      <c r="Y99" s="47"/>
    </row>
    <row r="100" spans="12:25" ht="15.75" x14ac:dyDescent="0.2">
      <c r="L100" s="49"/>
      <c r="M100" s="150"/>
      <c r="N100" s="150"/>
      <c r="O100" s="150"/>
      <c r="P100" s="150"/>
      <c r="Q100" s="150"/>
      <c r="R100" s="51"/>
      <c r="S100" s="51"/>
      <c r="T100" s="51"/>
      <c r="U100" s="51"/>
      <c r="V100" s="47"/>
      <c r="W100" s="47"/>
      <c r="X100" s="47"/>
      <c r="Y100" s="47"/>
    </row>
    <row r="101" spans="12:25" ht="15.75" x14ac:dyDescent="0.2">
      <c r="L101" s="49"/>
      <c r="M101" s="150"/>
      <c r="N101" s="150"/>
      <c r="O101" s="150"/>
      <c r="P101" s="150"/>
      <c r="Q101" s="150"/>
      <c r="R101" s="51"/>
      <c r="S101" s="51"/>
      <c r="T101" s="51"/>
      <c r="U101" s="51"/>
      <c r="V101" s="47"/>
      <c r="W101" s="47"/>
      <c r="X101" s="47"/>
      <c r="Y101" s="47"/>
    </row>
    <row r="102" spans="12:25" ht="15.75" x14ac:dyDescent="0.2">
      <c r="L102" s="49"/>
      <c r="M102" s="150"/>
      <c r="N102" s="150"/>
      <c r="O102" s="150"/>
      <c r="P102" s="150"/>
      <c r="Q102" s="150"/>
      <c r="R102" s="51"/>
      <c r="S102" s="51"/>
      <c r="T102" s="51"/>
      <c r="U102" s="51"/>
      <c r="V102" s="47"/>
      <c r="W102" s="47"/>
      <c r="X102" s="47"/>
      <c r="Y102" s="47"/>
    </row>
    <row r="103" spans="12:25" ht="15.75" x14ac:dyDescent="0.2">
      <c r="L103" s="49"/>
      <c r="M103" s="150"/>
      <c r="N103" s="150"/>
      <c r="O103" s="150"/>
      <c r="P103" s="150"/>
      <c r="Q103" s="150"/>
      <c r="R103" s="51"/>
      <c r="S103" s="51"/>
      <c r="T103" s="51"/>
      <c r="U103" s="51"/>
      <c r="V103" s="47"/>
      <c r="W103" s="47"/>
      <c r="X103" s="47"/>
      <c r="Y103" s="47"/>
    </row>
    <row r="104" spans="12:25" ht="15.75" x14ac:dyDescent="0.2">
      <c r="L104" s="49"/>
      <c r="M104" s="150"/>
      <c r="N104" s="150"/>
      <c r="O104" s="150"/>
      <c r="P104" s="150"/>
      <c r="Q104" s="150"/>
      <c r="R104" s="60"/>
      <c r="S104" s="60"/>
      <c r="T104" s="60"/>
      <c r="U104" s="60"/>
      <c r="V104" s="47"/>
      <c r="W104" s="47"/>
      <c r="X104" s="47"/>
      <c r="Y104" s="47"/>
    </row>
    <row r="105" spans="12:25" ht="15.75" x14ac:dyDescent="0.2">
      <c r="L105" s="49"/>
      <c r="M105" s="150"/>
      <c r="N105" s="150"/>
      <c r="O105" s="150"/>
      <c r="P105" s="150"/>
      <c r="Q105" s="150"/>
      <c r="R105" s="60"/>
      <c r="S105" s="60"/>
      <c r="T105" s="60"/>
      <c r="U105" s="60"/>
      <c r="V105" s="47"/>
      <c r="W105" s="47"/>
      <c r="X105" s="47"/>
      <c r="Y105" s="47"/>
    </row>
    <row r="106" spans="12:25" ht="15.75" x14ac:dyDescent="0.2">
      <c r="L106" s="49"/>
      <c r="M106" s="150"/>
      <c r="N106" s="150"/>
      <c r="O106" s="150"/>
      <c r="P106" s="150"/>
      <c r="Q106" s="150"/>
      <c r="R106" s="51"/>
      <c r="S106" s="51"/>
      <c r="T106" s="51"/>
      <c r="U106" s="51"/>
      <c r="V106" s="47"/>
      <c r="W106" s="47"/>
      <c r="X106" s="47"/>
      <c r="Y106" s="47"/>
    </row>
    <row r="107" spans="12:25" ht="15.75" x14ac:dyDescent="0.2">
      <c r="L107" s="49"/>
      <c r="M107" s="150"/>
      <c r="N107" s="150"/>
      <c r="O107" s="150"/>
      <c r="P107" s="150"/>
      <c r="Q107" s="150"/>
      <c r="R107" s="51"/>
      <c r="S107" s="51"/>
      <c r="T107" s="51"/>
      <c r="U107" s="51"/>
      <c r="V107" s="47"/>
      <c r="W107" s="47"/>
      <c r="X107" s="47"/>
      <c r="Y107" s="47"/>
    </row>
    <row r="108" spans="12:25" ht="15.75" x14ac:dyDescent="0.2">
      <c r="L108" s="49"/>
      <c r="M108" s="150"/>
      <c r="N108" s="150"/>
      <c r="O108" s="150"/>
      <c r="P108" s="150"/>
      <c r="Q108" s="150"/>
      <c r="R108" s="51"/>
      <c r="S108" s="51"/>
      <c r="T108" s="51"/>
      <c r="U108" s="51"/>
      <c r="V108" s="47"/>
      <c r="W108" s="47"/>
      <c r="X108" s="47"/>
      <c r="Y108" s="47"/>
    </row>
    <row r="109" spans="12:25" ht="15.75" x14ac:dyDescent="0.2">
      <c r="L109" s="49"/>
      <c r="M109" s="150"/>
      <c r="N109" s="150"/>
      <c r="O109" s="150"/>
      <c r="P109" s="150"/>
      <c r="Q109" s="150"/>
      <c r="R109" s="51"/>
      <c r="S109" s="51"/>
      <c r="T109" s="51"/>
      <c r="U109" s="51"/>
      <c r="V109" s="47"/>
      <c r="W109" s="47"/>
      <c r="X109" s="47"/>
      <c r="Y109" s="47"/>
    </row>
    <row r="110" spans="12:25" ht="18.75" x14ac:dyDescent="0.2">
      <c r="L110" s="61"/>
      <c r="M110" s="50"/>
      <c r="N110" s="50"/>
      <c r="O110" s="50"/>
      <c r="P110" s="50"/>
      <c r="Q110" s="50"/>
      <c r="R110" s="50"/>
      <c r="S110" s="50"/>
      <c r="T110" s="50"/>
      <c r="U110" s="62"/>
      <c r="V110" s="47"/>
      <c r="W110" s="47"/>
      <c r="X110" s="47"/>
      <c r="Y110" s="47"/>
    </row>
    <row r="111" spans="12:25" ht="22.5" x14ac:dyDescent="0.2"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47"/>
      <c r="W111" s="47"/>
      <c r="X111" s="47"/>
      <c r="Y111" s="47"/>
    </row>
    <row r="112" spans="12:25" x14ac:dyDescent="0.2">
      <c r="L112" s="161"/>
      <c r="M112" s="162"/>
      <c r="N112" s="162"/>
      <c r="O112" s="162"/>
      <c r="P112" s="162"/>
      <c r="Q112" s="162"/>
      <c r="R112" s="163"/>
      <c r="S112" s="163"/>
      <c r="T112" s="163"/>
      <c r="U112" s="163"/>
      <c r="V112" s="47"/>
      <c r="W112" s="47"/>
      <c r="X112" s="47"/>
      <c r="Y112" s="47"/>
    </row>
    <row r="113" spans="12:25" x14ac:dyDescent="0.2">
      <c r="L113" s="161"/>
      <c r="M113" s="162"/>
      <c r="N113" s="162"/>
      <c r="O113" s="162"/>
      <c r="P113" s="162"/>
      <c r="Q113" s="162"/>
      <c r="R113" s="149"/>
      <c r="S113" s="149"/>
      <c r="T113" s="149"/>
      <c r="U113" s="149"/>
      <c r="V113" s="47"/>
      <c r="W113" s="47"/>
      <c r="X113" s="47"/>
      <c r="Y113" s="47"/>
    </row>
    <row r="114" spans="12:25" x14ac:dyDescent="0.2">
      <c r="L114" s="161"/>
      <c r="M114" s="162"/>
      <c r="N114" s="162"/>
      <c r="O114" s="162"/>
      <c r="P114" s="162"/>
      <c r="Q114" s="162"/>
      <c r="R114" s="149"/>
      <c r="S114" s="63"/>
      <c r="T114" s="63"/>
      <c r="U114" s="63"/>
      <c r="V114" s="47"/>
      <c r="W114" s="47"/>
      <c r="X114" s="47"/>
      <c r="Y114" s="47"/>
    </row>
    <row r="115" spans="12:25" x14ac:dyDescent="0.2">
      <c r="L115" s="49"/>
      <c r="M115" s="158"/>
      <c r="N115" s="158"/>
      <c r="O115" s="158"/>
      <c r="P115" s="158"/>
      <c r="Q115" s="158"/>
      <c r="R115" s="48"/>
      <c r="S115" s="48"/>
      <c r="T115" s="48"/>
      <c r="U115" s="48"/>
      <c r="V115" s="47"/>
      <c r="W115" s="47"/>
      <c r="X115" s="47"/>
      <c r="Y115" s="47"/>
    </row>
    <row r="116" spans="12:25" ht="18.75" x14ac:dyDescent="0.2">
      <c r="L116" s="49"/>
      <c r="M116" s="159"/>
      <c r="N116" s="159"/>
      <c r="O116" s="159"/>
      <c r="P116" s="159"/>
      <c r="Q116" s="159"/>
      <c r="R116" s="51"/>
      <c r="S116" s="51"/>
      <c r="T116" s="51"/>
      <c r="U116" s="51"/>
      <c r="V116" s="47"/>
      <c r="W116" s="47"/>
      <c r="X116" s="47"/>
      <c r="Y116" s="47"/>
    </row>
    <row r="117" spans="12:25" ht="15.75" x14ac:dyDescent="0.2">
      <c r="L117" s="49"/>
      <c r="M117" s="156"/>
      <c r="N117" s="157"/>
      <c r="O117" s="157"/>
      <c r="P117" s="157"/>
      <c r="Q117" s="157"/>
      <c r="R117" s="51"/>
      <c r="S117" s="51"/>
      <c r="T117" s="51"/>
      <c r="U117" s="51"/>
      <c r="V117" s="47"/>
      <c r="W117" s="59"/>
      <c r="X117" s="47"/>
      <c r="Y117" s="47"/>
    </row>
    <row r="118" spans="12:25" ht="15.75" x14ac:dyDescent="0.2">
      <c r="L118" s="49"/>
      <c r="M118" s="156"/>
      <c r="N118" s="157"/>
      <c r="O118" s="157"/>
      <c r="P118" s="157"/>
      <c r="Q118" s="157"/>
      <c r="R118" s="51"/>
      <c r="S118" s="51"/>
      <c r="T118" s="51"/>
      <c r="U118" s="51"/>
      <c r="V118" s="47"/>
      <c r="W118" s="59"/>
      <c r="X118" s="47"/>
      <c r="Y118" s="47"/>
    </row>
    <row r="119" spans="12:25" ht="15.75" x14ac:dyDescent="0.2">
      <c r="L119" s="49"/>
      <c r="M119" s="156"/>
      <c r="N119" s="157"/>
      <c r="O119" s="157"/>
      <c r="P119" s="157"/>
      <c r="Q119" s="157"/>
      <c r="R119" s="51"/>
      <c r="S119" s="51"/>
      <c r="T119" s="51"/>
      <c r="U119" s="51"/>
      <c r="V119" s="47"/>
      <c r="W119" s="59"/>
      <c r="X119" s="47"/>
      <c r="Y119" s="47"/>
    </row>
    <row r="120" spans="12:25" ht="15.75" x14ac:dyDescent="0.2">
      <c r="L120" s="49"/>
      <c r="M120" s="156"/>
      <c r="N120" s="157"/>
      <c r="O120" s="157"/>
      <c r="P120" s="157"/>
      <c r="Q120" s="157"/>
      <c r="R120" s="51"/>
      <c r="S120" s="51"/>
      <c r="T120" s="51"/>
      <c r="U120" s="51"/>
      <c r="V120" s="47"/>
      <c r="W120" s="59"/>
      <c r="X120" s="47"/>
      <c r="Y120" s="47"/>
    </row>
    <row r="121" spans="12:25" ht="15.75" x14ac:dyDescent="0.2">
      <c r="L121" s="49"/>
      <c r="M121" s="156"/>
      <c r="N121" s="157"/>
      <c r="O121" s="157"/>
      <c r="P121" s="157"/>
      <c r="Q121" s="157"/>
      <c r="R121" s="51"/>
      <c r="S121" s="51"/>
      <c r="T121" s="51"/>
      <c r="U121" s="51"/>
      <c r="V121" s="47"/>
      <c r="W121" s="47"/>
      <c r="X121" s="47"/>
      <c r="Y121" s="47"/>
    </row>
    <row r="122" spans="12:25" ht="15.75" x14ac:dyDescent="0.2">
      <c r="L122" s="49"/>
      <c r="M122" s="156"/>
      <c r="N122" s="157"/>
      <c r="O122" s="157"/>
      <c r="P122" s="157"/>
      <c r="Q122" s="157"/>
      <c r="R122" s="51"/>
      <c r="S122" s="51"/>
      <c r="T122" s="51"/>
      <c r="U122" s="51"/>
      <c r="V122" s="47"/>
      <c r="W122" s="59"/>
      <c r="X122" s="47"/>
      <c r="Y122" s="47"/>
    </row>
    <row r="123" spans="12:25" ht="15.75" x14ac:dyDescent="0.2">
      <c r="L123" s="49"/>
      <c r="M123" s="155"/>
      <c r="N123" s="155"/>
      <c r="O123" s="155"/>
      <c r="P123" s="155"/>
      <c r="Q123" s="155"/>
      <c r="R123" s="51"/>
      <c r="S123" s="51"/>
      <c r="T123" s="51"/>
      <c r="U123" s="51"/>
      <c r="V123" s="47"/>
      <c r="W123" s="47"/>
      <c r="X123" s="47"/>
      <c r="Y123" s="47"/>
    </row>
    <row r="124" spans="12:25" ht="15.75" x14ac:dyDescent="0.2">
      <c r="L124" s="49"/>
      <c r="M124" s="156"/>
      <c r="N124" s="157"/>
      <c r="O124" s="157"/>
      <c r="P124" s="157"/>
      <c r="Q124" s="157"/>
      <c r="R124" s="51"/>
      <c r="S124" s="51"/>
      <c r="T124" s="51"/>
      <c r="U124" s="51"/>
      <c r="V124" s="47"/>
      <c r="W124" s="47"/>
      <c r="X124" s="47"/>
      <c r="Y124" s="47"/>
    </row>
    <row r="125" spans="12:25" ht="15.75" x14ac:dyDescent="0.2">
      <c r="L125" s="49"/>
      <c r="M125" s="156"/>
      <c r="N125" s="157"/>
      <c r="O125" s="157"/>
      <c r="P125" s="157"/>
      <c r="Q125" s="157"/>
      <c r="R125" s="51"/>
      <c r="S125" s="51"/>
      <c r="T125" s="51"/>
      <c r="U125" s="51"/>
      <c r="V125" s="47"/>
      <c r="W125" s="47"/>
      <c r="X125" s="47"/>
      <c r="Y125" s="47"/>
    </row>
    <row r="126" spans="12:25" ht="15.75" x14ac:dyDescent="0.2">
      <c r="L126" s="49"/>
      <c r="M126" s="156"/>
      <c r="N126" s="157"/>
      <c r="O126" s="157"/>
      <c r="P126" s="157"/>
      <c r="Q126" s="157"/>
      <c r="R126" s="51"/>
      <c r="S126" s="51"/>
      <c r="T126" s="51"/>
      <c r="U126" s="51"/>
      <c r="V126" s="47"/>
      <c r="W126" s="59"/>
      <c r="X126" s="47"/>
      <c r="Y126" s="47"/>
    </row>
    <row r="127" spans="12:25" ht="15.75" x14ac:dyDescent="0.2">
      <c r="L127" s="49"/>
      <c r="M127" s="156"/>
      <c r="N127" s="157"/>
      <c r="O127" s="157"/>
      <c r="P127" s="157"/>
      <c r="Q127" s="157"/>
      <c r="R127" s="51"/>
      <c r="S127" s="51"/>
      <c r="T127" s="51"/>
      <c r="U127" s="51"/>
      <c r="V127" s="47"/>
      <c r="W127" s="59"/>
      <c r="X127" s="47"/>
      <c r="Y127" s="47"/>
    </row>
    <row r="128" spans="12:25" ht="15.75" x14ac:dyDescent="0.2">
      <c r="L128" s="49"/>
      <c r="M128" s="156"/>
      <c r="N128" s="157"/>
      <c r="O128" s="157"/>
      <c r="P128" s="157"/>
      <c r="Q128" s="157"/>
      <c r="R128" s="51"/>
      <c r="S128" s="51"/>
      <c r="T128" s="51"/>
      <c r="U128" s="51"/>
      <c r="V128" s="47"/>
      <c r="W128" s="47"/>
      <c r="X128" s="47"/>
      <c r="Y128" s="47"/>
    </row>
    <row r="129" spans="12:25" x14ac:dyDescent="0.2">
      <c r="L129" s="61"/>
      <c r="M129" s="50"/>
      <c r="N129" s="50"/>
      <c r="O129" s="50"/>
      <c r="P129" s="50"/>
      <c r="Q129" s="50"/>
      <c r="R129" s="50"/>
      <c r="S129" s="64"/>
      <c r="T129" s="64"/>
      <c r="U129" s="50"/>
      <c r="V129" s="47"/>
      <c r="W129" s="47"/>
      <c r="X129" s="47"/>
      <c r="Y129" s="47"/>
    </row>
    <row r="130" spans="12:25" x14ac:dyDescent="0.2">
      <c r="L130" s="61"/>
      <c r="M130" s="50"/>
      <c r="N130" s="50"/>
      <c r="O130" s="50"/>
      <c r="P130" s="50"/>
      <c r="Q130" s="50"/>
      <c r="R130" s="50"/>
      <c r="S130" s="50"/>
      <c r="T130" s="50"/>
      <c r="U130" s="50"/>
      <c r="V130" s="47"/>
      <c r="W130" s="47"/>
      <c r="X130" s="47"/>
      <c r="Y130" s="47"/>
    </row>
    <row r="131" spans="12:25" x14ac:dyDescent="0.2">
      <c r="L131" s="61"/>
      <c r="M131" s="50"/>
      <c r="N131" s="50"/>
      <c r="O131" s="50"/>
      <c r="P131" s="50"/>
      <c r="Q131" s="50"/>
      <c r="R131" s="50"/>
      <c r="S131" s="50"/>
      <c r="T131" s="50"/>
      <c r="U131" s="50"/>
      <c r="V131" s="47"/>
      <c r="W131" s="47"/>
      <c r="X131" s="47"/>
      <c r="Y131" s="47"/>
    </row>
    <row r="132" spans="12:25" x14ac:dyDescent="0.2">
      <c r="L132" s="61"/>
      <c r="M132" s="50"/>
      <c r="N132" s="50"/>
      <c r="O132" s="50"/>
      <c r="P132" s="50"/>
      <c r="Q132" s="50"/>
      <c r="R132" s="50"/>
      <c r="S132" s="50"/>
      <c r="T132" s="50"/>
      <c r="U132" s="50"/>
      <c r="V132" s="47"/>
      <c r="W132" s="47"/>
      <c r="X132" s="47"/>
      <c r="Y132" s="47"/>
    </row>
    <row r="133" spans="12:25" x14ac:dyDescent="0.2">
      <c r="L133" s="61"/>
      <c r="M133" s="50"/>
      <c r="N133" s="50"/>
      <c r="O133" s="50"/>
      <c r="P133" s="50"/>
      <c r="Q133" s="50"/>
      <c r="R133" s="50"/>
      <c r="S133" s="50"/>
      <c r="T133" s="50"/>
      <c r="U133" s="50"/>
      <c r="V133" s="47"/>
      <c r="W133" s="47"/>
      <c r="X133" s="47"/>
      <c r="Y133" s="47"/>
    </row>
    <row r="134" spans="12:25" ht="18.75" x14ac:dyDescent="0.2">
      <c r="L134" s="61"/>
      <c r="M134" s="148"/>
      <c r="N134" s="148"/>
      <c r="O134" s="148"/>
      <c r="P134" s="148"/>
      <c r="Q134" s="148"/>
      <c r="R134" s="148"/>
      <c r="S134" s="148"/>
      <c r="T134" s="51"/>
      <c r="U134" s="50"/>
      <c r="V134" s="47"/>
      <c r="W134" s="47"/>
      <c r="X134" s="47"/>
      <c r="Y134" s="47"/>
    </row>
    <row r="135" spans="12:25" ht="18.75" x14ac:dyDescent="0.2">
      <c r="L135" s="61"/>
      <c r="M135" s="148"/>
      <c r="N135" s="148"/>
      <c r="O135" s="148"/>
      <c r="P135" s="148"/>
      <c r="Q135" s="148"/>
      <c r="R135" s="148"/>
      <c r="S135" s="148"/>
      <c r="T135" s="51"/>
      <c r="U135" s="50"/>
      <c r="V135" s="47"/>
      <c r="W135" s="47"/>
      <c r="X135" s="47"/>
      <c r="Y135" s="47"/>
    </row>
    <row r="136" spans="12:25" ht="18.75" x14ac:dyDescent="0.2">
      <c r="L136" s="61"/>
      <c r="M136" s="148"/>
      <c r="N136" s="148"/>
      <c r="O136" s="148"/>
      <c r="P136" s="148"/>
      <c r="Q136" s="148"/>
      <c r="R136" s="148"/>
      <c r="S136" s="148"/>
      <c r="T136" s="65"/>
      <c r="U136" s="50"/>
      <c r="V136" s="47"/>
      <c r="W136" s="47"/>
      <c r="X136" s="47"/>
      <c r="Y136" s="47"/>
    </row>
    <row r="137" spans="12:25" x14ac:dyDescent="0.2">
      <c r="L137" s="61"/>
      <c r="M137" s="50"/>
      <c r="N137" s="50"/>
      <c r="O137" s="50"/>
      <c r="P137" s="50"/>
      <c r="Q137" s="50"/>
      <c r="R137" s="50"/>
      <c r="S137" s="50"/>
      <c r="T137" s="50"/>
      <c r="U137" s="50"/>
      <c r="V137" s="47"/>
      <c r="W137" s="47"/>
      <c r="X137" s="47"/>
      <c r="Y137" s="47"/>
    </row>
    <row r="138" spans="12:25" ht="18.75" x14ac:dyDescent="0.3">
      <c r="L138" s="61"/>
      <c r="M138" s="50"/>
      <c r="N138" s="151"/>
      <c r="O138" s="151"/>
      <c r="P138" s="151"/>
      <c r="Q138" s="151"/>
      <c r="R138" s="151"/>
      <c r="S138" s="151"/>
      <c r="T138" s="151"/>
      <c r="U138" s="151"/>
      <c r="V138" s="47"/>
      <c r="W138" s="47"/>
      <c r="X138" s="47"/>
      <c r="Y138" s="47"/>
    </row>
  </sheetData>
  <mergeCells count="172">
    <mergeCell ref="B59:B64"/>
    <mergeCell ref="C59:F59"/>
    <mergeCell ref="C60:F60"/>
    <mergeCell ref="C61:F61"/>
    <mergeCell ref="C62:F62"/>
    <mergeCell ref="C63:F63"/>
    <mergeCell ref="C64:F64"/>
    <mergeCell ref="B76:H76"/>
    <mergeCell ref="B77:H77"/>
    <mergeCell ref="B65:F65"/>
    <mergeCell ref="B66:B70"/>
    <mergeCell ref="C66:F66"/>
    <mergeCell ref="C67:F67"/>
    <mergeCell ref="C68:F68"/>
    <mergeCell ref="C69:F69"/>
    <mergeCell ref="C70:F70"/>
    <mergeCell ref="B51:F51"/>
    <mergeCell ref="A53:J53"/>
    <mergeCell ref="A54:A56"/>
    <mergeCell ref="B54:F56"/>
    <mergeCell ref="G54:J54"/>
    <mergeCell ref="G55:G56"/>
    <mergeCell ref="H55:J55"/>
    <mergeCell ref="B57:F57"/>
    <mergeCell ref="B58:F58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23:C23"/>
    <mergeCell ref="B24:C24"/>
    <mergeCell ref="A25:J25"/>
    <mergeCell ref="A26:A27"/>
    <mergeCell ref="B26:F27"/>
    <mergeCell ref="G26:G27"/>
    <mergeCell ref="H26:J26"/>
    <mergeCell ref="B38:F38"/>
    <mergeCell ref="B28:F28"/>
    <mergeCell ref="B37:F37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  <mergeCell ref="B9:C9"/>
    <mergeCell ref="C80:J80"/>
    <mergeCell ref="L59:U59"/>
    <mergeCell ref="L60:L62"/>
    <mergeCell ref="M60:N62"/>
    <mergeCell ref="O60:O62"/>
    <mergeCell ref="P60:P62"/>
    <mergeCell ref="Q60:Q62"/>
    <mergeCell ref="R60:R62"/>
    <mergeCell ref="S60:T60"/>
    <mergeCell ref="U60:U62"/>
    <mergeCell ref="S61:T61"/>
    <mergeCell ref="M63:N63"/>
    <mergeCell ref="M64:N64"/>
    <mergeCell ref="M65:N65"/>
    <mergeCell ref="M66:N66"/>
    <mergeCell ref="M67:N67"/>
    <mergeCell ref="B78:H78"/>
    <mergeCell ref="M73:N73"/>
    <mergeCell ref="M74:N74"/>
    <mergeCell ref="M75:N75"/>
    <mergeCell ref="M76:N76"/>
    <mergeCell ref="M77:N77"/>
    <mergeCell ref="M68:N68"/>
    <mergeCell ref="M69:N69"/>
    <mergeCell ref="M70:N70"/>
    <mergeCell ref="M71:N71"/>
    <mergeCell ref="M72:N72"/>
    <mergeCell ref="L83:U83"/>
    <mergeCell ref="L84:L85"/>
    <mergeCell ref="M84:Q85"/>
    <mergeCell ref="R84:R85"/>
    <mergeCell ref="S84:U84"/>
    <mergeCell ref="M78:N78"/>
    <mergeCell ref="M79:N79"/>
    <mergeCell ref="M80:N80"/>
    <mergeCell ref="M81:N81"/>
    <mergeCell ref="M82:N82"/>
    <mergeCell ref="M90:Q90"/>
    <mergeCell ref="M91:Q91"/>
    <mergeCell ref="M92:Q92"/>
    <mergeCell ref="M93:Q93"/>
    <mergeCell ref="M94:Q94"/>
    <mergeCell ref="M86:Q86"/>
    <mergeCell ref="V86:Y86"/>
    <mergeCell ref="M87:Q87"/>
    <mergeCell ref="M88:Q88"/>
    <mergeCell ref="M89:Q89"/>
    <mergeCell ref="M100:Q100"/>
    <mergeCell ref="M101:Q101"/>
    <mergeCell ref="M102:Q102"/>
    <mergeCell ref="M103:Q103"/>
    <mergeCell ref="M104:Q104"/>
    <mergeCell ref="M95:Q95"/>
    <mergeCell ref="M96:Q96"/>
    <mergeCell ref="M97:Q97"/>
    <mergeCell ref="M98:Q98"/>
    <mergeCell ref="M99:Q99"/>
    <mergeCell ref="L111:U111"/>
    <mergeCell ref="L112:L114"/>
    <mergeCell ref="M112:Q114"/>
    <mergeCell ref="R112:U112"/>
    <mergeCell ref="R113:R114"/>
    <mergeCell ref="S113:U113"/>
    <mergeCell ref="M105:Q105"/>
    <mergeCell ref="M106:Q106"/>
    <mergeCell ref="M107:Q107"/>
    <mergeCell ref="M108:Q108"/>
    <mergeCell ref="M109:Q109"/>
    <mergeCell ref="M115:Q115"/>
    <mergeCell ref="M116:Q116"/>
    <mergeCell ref="M117:M122"/>
    <mergeCell ref="N117:Q117"/>
    <mergeCell ref="N118:Q118"/>
    <mergeCell ref="N119:Q119"/>
    <mergeCell ref="N120:Q120"/>
    <mergeCell ref="N121:Q121"/>
    <mergeCell ref="N122:Q122"/>
    <mergeCell ref="M134:S134"/>
    <mergeCell ref="M135:S135"/>
    <mergeCell ref="M136:S136"/>
    <mergeCell ref="N138:U138"/>
    <mergeCell ref="M123:Q123"/>
    <mergeCell ref="M124:M128"/>
    <mergeCell ref="N124:Q124"/>
    <mergeCell ref="N125:Q125"/>
    <mergeCell ref="N126:Q126"/>
    <mergeCell ref="N127:Q127"/>
    <mergeCell ref="N128:Q12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138"/>
  <sheetViews>
    <sheetView topLeftCell="A55" workbookViewId="0">
      <selection activeCell="G40" sqref="G40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82</v>
      </c>
      <c r="E6" s="18">
        <v>0</v>
      </c>
      <c r="F6" s="18">
        <v>0</v>
      </c>
      <c r="G6" s="18">
        <v>82</v>
      </c>
      <c r="H6" s="17" t="s">
        <v>7</v>
      </c>
      <c r="I6" s="17" t="s">
        <v>7</v>
      </c>
      <c r="J6" s="36">
        <f>SUM(D6:F6)</f>
        <v>82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54</v>
      </c>
      <c r="E8" s="18">
        <v>0</v>
      </c>
      <c r="F8" s="18">
        <v>0</v>
      </c>
      <c r="G8" s="18">
        <v>54</v>
      </c>
      <c r="H8" s="17" t="s">
        <v>7</v>
      </c>
      <c r="I8" s="17" t="s">
        <v>7</v>
      </c>
      <c r="J8" s="36">
        <f t="shared" si="0"/>
        <v>54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4</v>
      </c>
      <c r="E10" s="17">
        <v>0</v>
      </c>
      <c r="F10" s="17">
        <v>0</v>
      </c>
      <c r="G10" s="18">
        <v>4</v>
      </c>
      <c r="H10" s="17" t="s">
        <v>7</v>
      </c>
      <c r="I10" s="17" t="s">
        <v>7</v>
      </c>
      <c r="J10" s="36">
        <f t="shared" si="0"/>
        <v>4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10031</v>
      </c>
      <c r="E11" s="17">
        <v>0</v>
      </c>
      <c r="F11" s="17">
        <v>0</v>
      </c>
      <c r="G11" s="18">
        <v>10031</v>
      </c>
      <c r="H11" s="17">
        <v>4420</v>
      </c>
      <c r="I11" s="17">
        <v>4099</v>
      </c>
      <c r="J11" s="36">
        <f t="shared" si="0"/>
        <v>10031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6064</v>
      </c>
      <c r="E12" s="17">
        <v>0</v>
      </c>
      <c r="F12" s="17">
        <v>0</v>
      </c>
      <c r="G12" s="18">
        <v>6064</v>
      </c>
      <c r="H12" s="17">
        <v>3182</v>
      </c>
      <c r="I12" s="17">
        <v>2321</v>
      </c>
      <c r="J12" s="36">
        <f t="shared" si="0"/>
        <v>6064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649</v>
      </c>
      <c r="E13" s="17">
        <v>0</v>
      </c>
      <c r="F13" s="17">
        <v>0</v>
      </c>
      <c r="G13" s="18">
        <v>649</v>
      </c>
      <c r="H13" s="17">
        <v>445</v>
      </c>
      <c r="I13" s="17">
        <v>126</v>
      </c>
      <c r="J13" s="36">
        <f t="shared" si="0"/>
        <v>649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10031</v>
      </c>
      <c r="E17" s="17">
        <v>0</v>
      </c>
      <c r="F17" s="17">
        <v>0</v>
      </c>
      <c r="G17" s="18">
        <v>10031</v>
      </c>
      <c r="H17" s="17">
        <v>4420</v>
      </c>
      <c r="I17" s="17">
        <v>4099</v>
      </c>
      <c r="J17" s="36">
        <f t="shared" si="0"/>
        <v>10031</v>
      </c>
      <c r="K17" s="36">
        <f>H11+H14</f>
        <v>4420</v>
      </c>
      <c r="L17" s="36">
        <f>I11+I14</f>
        <v>4099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6064</v>
      </c>
      <c r="E18" s="17">
        <v>0</v>
      </c>
      <c r="F18" s="17">
        <v>0</v>
      </c>
      <c r="G18" s="18">
        <v>6064</v>
      </c>
      <c r="H18" s="17">
        <v>3182</v>
      </c>
      <c r="I18" s="17">
        <v>2321</v>
      </c>
      <c r="J18" s="43">
        <f t="shared" si="0"/>
        <v>6064</v>
      </c>
      <c r="K18" s="43">
        <f>H12+H15</f>
        <v>3182</v>
      </c>
      <c r="L18" s="43">
        <f>I12+I15</f>
        <v>2321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60.452596949456684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60.452596949456684</v>
      </c>
      <c r="H19" s="35">
        <f t="shared" si="1"/>
        <v>71.990950226244337</v>
      </c>
      <c r="I19" s="35">
        <f t="shared" si="1"/>
        <v>56.623566723591118</v>
      </c>
      <c r="J19" s="44">
        <f>G12+G15</f>
        <v>6064</v>
      </c>
      <c r="K19" s="45">
        <f>H12+H15</f>
        <v>3182</v>
      </c>
      <c r="L19" s="45">
        <f>I12+I15</f>
        <v>2321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56</v>
      </c>
      <c r="E20" s="17"/>
      <c r="F20" s="17"/>
      <c r="G20" s="17">
        <v>56</v>
      </c>
      <c r="H20" s="17">
        <v>41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>
        <v>68</v>
      </c>
      <c r="E21" s="17"/>
      <c r="F21" s="17"/>
      <c r="G21" s="17">
        <v>68</v>
      </c>
      <c r="H21" s="17">
        <v>40</v>
      </c>
      <c r="I21" s="17">
        <v>59</v>
      </c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6188</v>
      </c>
      <c r="E22" s="19">
        <f t="shared" ref="E22:G22" si="2">E18+E20+E21</f>
        <v>0</v>
      </c>
      <c r="F22" s="19">
        <f t="shared" si="2"/>
        <v>0</v>
      </c>
      <c r="G22" s="19">
        <f t="shared" si="2"/>
        <v>6188</v>
      </c>
      <c r="H22" s="19">
        <f>H18+H20+H21</f>
        <v>3263</v>
      </c>
      <c r="I22" s="19">
        <f>I18+I21</f>
        <v>2380</v>
      </c>
      <c r="J22" s="36">
        <f>G18+G20+G21</f>
        <v>6188</v>
      </c>
      <c r="K22" s="36">
        <f>H18+H20+H21</f>
        <v>3263</v>
      </c>
      <c r="L22" s="36">
        <f>I18+I21</f>
        <v>2380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328</v>
      </c>
      <c r="E23" s="17"/>
      <c r="F23" s="17"/>
      <c r="G23" s="17">
        <v>328</v>
      </c>
      <c r="H23" s="17">
        <v>15</v>
      </c>
      <c r="I23" s="17">
        <v>11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82</v>
      </c>
      <c r="H29" s="17">
        <v>0</v>
      </c>
      <c r="I29" s="17">
        <v>77</v>
      </c>
      <c r="J29" s="17">
        <v>37</v>
      </c>
      <c r="K29" s="37">
        <f>G31+G32</f>
        <v>82</v>
      </c>
      <c r="L29" s="37">
        <f>H31+H32</f>
        <v>0</v>
      </c>
      <c r="M29" s="37">
        <f>I31+I32</f>
        <v>77</v>
      </c>
      <c r="N29" s="37">
        <f>J31+J32</f>
        <v>37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82</v>
      </c>
      <c r="H31" s="17">
        <v>0</v>
      </c>
      <c r="I31" s="17">
        <v>77</v>
      </c>
      <c r="J31" s="17">
        <v>37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8</v>
      </c>
      <c r="H33" s="17">
        <v>0</v>
      </c>
      <c r="I33" s="17">
        <v>6</v>
      </c>
      <c r="J33" s="17">
        <v>4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243</v>
      </c>
      <c r="H34" s="17">
        <v>0</v>
      </c>
      <c r="I34" s="17">
        <v>211</v>
      </c>
      <c r="J34" s="17">
        <v>128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250</v>
      </c>
      <c r="H35" s="17">
        <v>0</v>
      </c>
      <c r="I35" s="17">
        <v>217</v>
      </c>
      <c r="J35" s="17">
        <v>130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205</v>
      </c>
      <c r="H36" s="17">
        <v>0</v>
      </c>
      <c r="I36" s="17">
        <v>201</v>
      </c>
      <c r="J36" s="17">
        <v>68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4</v>
      </c>
      <c r="H38" s="17">
        <v>0</v>
      </c>
      <c r="I38" s="17">
        <v>4</v>
      </c>
      <c r="J38" s="17">
        <v>2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3</v>
      </c>
      <c r="H39" s="17">
        <v>0</v>
      </c>
      <c r="I39" s="17">
        <v>3</v>
      </c>
      <c r="J39" s="17">
        <v>2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3</v>
      </c>
      <c r="H40" s="17">
        <v>0</v>
      </c>
      <c r="I40" s="17">
        <v>2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4</v>
      </c>
      <c r="H42" s="17">
        <v>0</v>
      </c>
      <c r="I42" s="17">
        <v>4</v>
      </c>
      <c r="J42" s="17">
        <v>1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18</v>
      </c>
      <c r="H43" s="17">
        <v>0</v>
      </c>
      <c r="I43" s="17">
        <v>12</v>
      </c>
      <c r="J43" s="17">
        <v>9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2</v>
      </c>
      <c r="H45" s="17">
        <v>2</v>
      </c>
      <c r="I45" s="17">
        <v>2</v>
      </c>
      <c r="J45" s="17">
        <v>2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25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25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25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25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25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25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25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25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25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25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3</v>
      </c>
      <c r="H58" s="17">
        <f t="shared" ref="H58:J58" si="3">SUM(H59:H64)</f>
        <v>3</v>
      </c>
      <c r="I58" s="17">
        <f t="shared" si="3"/>
        <v>0</v>
      </c>
      <c r="J58" s="17">
        <f t="shared" si="3"/>
        <v>0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</row>
    <row r="59" spans="1:25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47"/>
      <c r="W59" s="47"/>
      <c r="X59" s="47"/>
      <c r="Y59" s="47"/>
    </row>
    <row r="60" spans="1:25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166"/>
      <c r="M60" s="167"/>
      <c r="N60" s="167"/>
      <c r="O60" s="158"/>
      <c r="P60" s="158"/>
      <c r="Q60" s="158"/>
      <c r="R60" s="158"/>
      <c r="S60" s="158"/>
      <c r="T60" s="158"/>
      <c r="U60" s="168"/>
      <c r="V60" s="47"/>
      <c r="W60" s="47"/>
      <c r="X60" s="47"/>
      <c r="Y60" s="47"/>
    </row>
    <row r="61" spans="1:25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166"/>
      <c r="M61" s="167"/>
      <c r="N61" s="167"/>
      <c r="O61" s="158"/>
      <c r="P61" s="158"/>
      <c r="Q61" s="158"/>
      <c r="R61" s="158"/>
      <c r="S61" s="158"/>
      <c r="T61" s="158"/>
      <c r="U61" s="180"/>
      <c r="V61" s="47"/>
      <c r="W61" s="47"/>
      <c r="X61" s="47"/>
      <c r="Y61" s="47"/>
    </row>
    <row r="62" spans="1:25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166"/>
      <c r="M62" s="167"/>
      <c r="N62" s="167"/>
      <c r="O62" s="158"/>
      <c r="P62" s="158"/>
      <c r="Q62" s="158"/>
      <c r="R62" s="158"/>
      <c r="S62" s="48"/>
      <c r="T62" s="48"/>
      <c r="U62" s="180"/>
      <c r="V62" s="47"/>
      <c r="W62" s="47"/>
      <c r="X62" s="47"/>
      <c r="Y62" s="47"/>
    </row>
    <row r="63" spans="1:25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>
        <v>1</v>
      </c>
      <c r="I63" s="17"/>
      <c r="J63" s="17"/>
      <c r="L63" s="49"/>
      <c r="M63" s="158"/>
      <c r="N63" s="158"/>
      <c r="O63" s="48"/>
      <c r="P63" s="48"/>
      <c r="Q63" s="48"/>
      <c r="R63" s="48"/>
      <c r="S63" s="48"/>
      <c r="T63" s="48"/>
      <c r="U63" s="50"/>
      <c r="V63" s="47"/>
      <c r="W63" s="47"/>
      <c r="X63" s="47"/>
      <c r="Y63" s="47"/>
    </row>
    <row r="64" spans="1:25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2</v>
      </c>
      <c r="H64" s="17">
        <v>2</v>
      </c>
      <c r="I64" s="17"/>
      <c r="J64" s="17"/>
      <c r="L64" s="49"/>
      <c r="M64" s="150"/>
      <c r="N64" s="150"/>
      <c r="O64" s="51"/>
      <c r="P64" s="51"/>
      <c r="Q64" s="51"/>
      <c r="R64" s="51"/>
      <c r="S64" s="51"/>
      <c r="T64" s="51"/>
      <c r="U64" s="51"/>
      <c r="V64" s="47"/>
      <c r="W64" s="47"/>
      <c r="X64" s="47"/>
      <c r="Y64" s="47"/>
    </row>
    <row r="65" spans="1:25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82</v>
      </c>
      <c r="H65" s="17">
        <f t="shared" ref="H65:J65" si="5">SUM(H66:H70)</f>
        <v>82</v>
      </c>
      <c r="I65" s="17">
        <f t="shared" si="5"/>
        <v>0</v>
      </c>
      <c r="J65" s="17">
        <f t="shared" si="5"/>
        <v>0</v>
      </c>
      <c r="L65" s="49"/>
      <c r="M65" s="165"/>
      <c r="N65" s="165"/>
      <c r="O65" s="51"/>
      <c r="P65" s="51"/>
      <c r="Q65" s="51"/>
      <c r="R65" s="51"/>
      <c r="S65" s="51"/>
      <c r="T65" s="51"/>
      <c r="U65" s="51"/>
      <c r="V65" s="47"/>
      <c r="W65" s="47"/>
      <c r="X65" s="47"/>
      <c r="Y65" s="47"/>
    </row>
    <row r="66" spans="1:25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61</v>
      </c>
      <c r="H66" s="17">
        <v>61</v>
      </c>
      <c r="I66" s="17"/>
      <c r="J66" s="17"/>
      <c r="L66" s="49"/>
      <c r="M66" s="150"/>
      <c r="N66" s="150"/>
      <c r="O66" s="51"/>
      <c r="P66" s="51"/>
      <c r="Q66" s="51"/>
      <c r="R66" s="51"/>
      <c r="S66" s="51"/>
      <c r="T66" s="51"/>
      <c r="U66" s="51"/>
      <c r="V66" s="47"/>
      <c r="W66" s="47"/>
      <c r="X66" s="47"/>
      <c r="Y66" s="47"/>
    </row>
    <row r="67" spans="1:25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21</v>
      </c>
      <c r="H67" s="17">
        <v>21</v>
      </c>
      <c r="I67" s="17"/>
      <c r="J67" s="17"/>
      <c r="L67" s="49"/>
      <c r="M67" s="150"/>
      <c r="N67" s="150"/>
      <c r="O67" s="51"/>
      <c r="P67" s="51"/>
      <c r="Q67" s="51"/>
      <c r="R67" s="51"/>
      <c r="S67" s="51"/>
      <c r="T67" s="51"/>
      <c r="U67" s="51"/>
      <c r="V67" s="47"/>
      <c r="W67" s="47"/>
      <c r="X67" s="47"/>
      <c r="Y67" s="47"/>
    </row>
    <row r="68" spans="1:25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49"/>
      <c r="M68" s="150"/>
      <c r="N68" s="150"/>
      <c r="O68" s="51"/>
      <c r="P68" s="51"/>
      <c r="Q68" s="51"/>
      <c r="R68" s="51"/>
      <c r="S68" s="51"/>
      <c r="T68" s="51"/>
      <c r="U68" s="51"/>
      <c r="V68" s="47"/>
      <c r="W68" s="47"/>
      <c r="X68" s="47"/>
      <c r="Y68" s="47"/>
    </row>
    <row r="69" spans="1:25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49"/>
      <c r="M69" s="150"/>
      <c r="N69" s="150"/>
      <c r="O69" s="51"/>
      <c r="P69" s="51"/>
      <c r="Q69" s="51"/>
      <c r="R69" s="51"/>
      <c r="S69" s="51"/>
      <c r="T69" s="51"/>
      <c r="U69" s="51"/>
      <c r="V69" s="47"/>
      <c r="W69" s="47"/>
      <c r="X69" s="47"/>
      <c r="Y69" s="47"/>
    </row>
    <row r="70" spans="1:25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  <c r="L70" s="49"/>
      <c r="M70" s="150"/>
      <c r="N70" s="150"/>
      <c r="O70" s="51"/>
      <c r="P70" s="51"/>
      <c r="Q70" s="51"/>
      <c r="R70" s="51"/>
      <c r="S70" s="51"/>
      <c r="T70" s="51"/>
      <c r="U70" s="51"/>
      <c r="V70" s="47"/>
      <c r="W70" s="47"/>
      <c r="X70" s="47"/>
      <c r="Y70" s="47"/>
    </row>
    <row r="71" spans="1:25" ht="15.75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  <c r="L71" s="49"/>
      <c r="M71" s="150"/>
      <c r="N71" s="150"/>
      <c r="O71" s="51"/>
      <c r="P71" s="51"/>
      <c r="Q71" s="51"/>
      <c r="R71" s="51"/>
      <c r="S71" s="51"/>
      <c r="T71" s="51"/>
      <c r="U71" s="51"/>
      <c r="V71" s="47"/>
      <c r="W71" s="47"/>
      <c r="X71" s="47"/>
      <c r="Y71" s="47"/>
    </row>
    <row r="72" spans="1:25" ht="15.75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  <c r="L72" s="49"/>
      <c r="M72" s="150"/>
      <c r="N72" s="150"/>
      <c r="O72" s="51"/>
      <c r="P72" s="51"/>
      <c r="Q72" s="51"/>
      <c r="R72" s="51"/>
      <c r="S72" s="51"/>
      <c r="T72" s="51"/>
      <c r="U72" s="51"/>
      <c r="V72" s="47"/>
      <c r="W72" s="47"/>
      <c r="X72" s="47"/>
      <c r="Y72" s="47"/>
    </row>
    <row r="73" spans="1:25" ht="15.75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  <c r="L73" s="49"/>
      <c r="M73" s="150"/>
      <c r="N73" s="150"/>
      <c r="O73" s="51"/>
      <c r="P73" s="51"/>
      <c r="Q73" s="51"/>
      <c r="R73" s="51"/>
      <c r="S73" s="51"/>
      <c r="T73" s="51"/>
      <c r="U73" s="51"/>
      <c r="V73" s="47"/>
      <c r="W73" s="47"/>
      <c r="X73" s="47"/>
      <c r="Y73" s="47"/>
    </row>
    <row r="74" spans="1:25" ht="15.75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  <c r="L74" s="49"/>
      <c r="M74" s="150"/>
      <c r="N74" s="150"/>
      <c r="O74" s="51"/>
      <c r="P74" s="51"/>
      <c r="Q74" s="51"/>
      <c r="R74" s="51"/>
      <c r="S74" s="51"/>
      <c r="T74" s="51"/>
      <c r="U74" s="51"/>
      <c r="V74" s="47"/>
      <c r="W74" s="47"/>
      <c r="X74" s="47"/>
      <c r="Y74" s="47"/>
    </row>
    <row r="75" spans="1:25" ht="15.75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  <c r="L75" s="49"/>
      <c r="M75" s="150"/>
      <c r="N75" s="150"/>
      <c r="O75" s="51"/>
      <c r="P75" s="51"/>
      <c r="Q75" s="51"/>
      <c r="R75" s="51"/>
      <c r="S75" s="51"/>
      <c r="T75" s="51"/>
      <c r="U75" s="51"/>
      <c r="V75" s="51"/>
      <c r="W75" s="51"/>
      <c r="X75" s="47"/>
      <c r="Y75" s="52"/>
    </row>
    <row r="76" spans="1:25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  <c r="L76" s="49"/>
      <c r="M76" s="150"/>
      <c r="N76" s="150"/>
      <c r="O76" s="51"/>
      <c r="P76" s="51"/>
      <c r="Q76" s="51"/>
      <c r="R76" s="51"/>
      <c r="S76" s="51"/>
      <c r="T76" s="51"/>
      <c r="U76" s="53"/>
      <c r="V76" s="53"/>
      <c r="W76" s="53"/>
      <c r="X76" s="47"/>
      <c r="Y76" s="47"/>
    </row>
    <row r="77" spans="1:25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  <c r="L77" s="49"/>
      <c r="M77" s="150"/>
      <c r="N77" s="150"/>
      <c r="O77" s="54"/>
      <c r="P77" s="54"/>
      <c r="Q77" s="54"/>
      <c r="R77" s="54"/>
      <c r="S77" s="54"/>
      <c r="T77" s="54"/>
      <c r="U77" s="55"/>
      <c r="V77" s="56"/>
      <c r="W77" s="56"/>
      <c r="X77" s="47"/>
      <c r="Y77" s="47"/>
    </row>
    <row r="78" spans="1:25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1.2999999999999999E-2</v>
      </c>
      <c r="J78" s="33"/>
      <c r="L78" s="49"/>
      <c r="M78" s="150"/>
      <c r="N78" s="150"/>
      <c r="O78" s="51"/>
      <c r="P78" s="51"/>
      <c r="Q78" s="51"/>
      <c r="R78" s="51"/>
      <c r="S78" s="51"/>
      <c r="T78" s="51"/>
      <c r="U78" s="50"/>
      <c r="V78" s="47"/>
      <c r="W78" s="47"/>
      <c r="X78" s="47"/>
      <c r="Y78" s="47"/>
    </row>
    <row r="79" spans="1:25" ht="15.75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  <c r="L79" s="49"/>
      <c r="M79" s="150"/>
      <c r="N79" s="150"/>
      <c r="O79" s="51"/>
      <c r="P79" s="51"/>
      <c r="Q79" s="51"/>
      <c r="R79" s="51"/>
      <c r="S79" s="51"/>
      <c r="T79" s="51"/>
      <c r="U79" s="50"/>
      <c r="V79" s="47"/>
      <c r="W79" s="47"/>
      <c r="X79" s="47"/>
      <c r="Y79" s="47"/>
    </row>
    <row r="80" spans="1:25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  <c r="L80" s="49"/>
      <c r="M80" s="150"/>
      <c r="N80" s="150"/>
      <c r="O80" s="51"/>
      <c r="P80" s="51"/>
      <c r="Q80" s="51"/>
      <c r="R80" s="51"/>
      <c r="S80" s="51"/>
      <c r="T80" s="51"/>
      <c r="U80" s="51"/>
      <c r="V80" s="51"/>
      <c r="W80" s="51"/>
      <c r="X80" s="47"/>
      <c r="Y80" s="47"/>
    </row>
    <row r="81" spans="12:25" ht="15.75" x14ac:dyDescent="0.2">
      <c r="L81" s="49"/>
      <c r="M81" s="150"/>
      <c r="N81" s="150"/>
      <c r="O81" s="51"/>
      <c r="P81" s="51"/>
      <c r="Q81" s="51"/>
      <c r="R81" s="51"/>
      <c r="S81" s="51"/>
      <c r="T81" s="51"/>
      <c r="U81" s="50"/>
      <c r="V81" s="47"/>
      <c r="W81" s="47"/>
      <c r="X81" s="47"/>
      <c r="Y81" s="47"/>
    </row>
    <row r="82" spans="12:25" ht="15.75" x14ac:dyDescent="0.2">
      <c r="L82" s="49"/>
      <c r="M82" s="150"/>
      <c r="N82" s="150"/>
      <c r="O82" s="51"/>
      <c r="P82" s="51"/>
      <c r="Q82" s="51"/>
      <c r="R82" s="51"/>
      <c r="S82" s="51"/>
      <c r="T82" s="51"/>
      <c r="U82" s="50"/>
      <c r="V82" s="47"/>
      <c r="W82" s="47"/>
      <c r="X82" s="47"/>
      <c r="Y82" s="47"/>
    </row>
    <row r="83" spans="12:25" ht="22.5" x14ac:dyDescent="0.2"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47"/>
      <c r="W83" s="47"/>
      <c r="X83" s="47"/>
      <c r="Y83" s="47"/>
    </row>
    <row r="84" spans="12:25" x14ac:dyDescent="0.2">
      <c r="L84" s="161"/>
      <c r="M84" s="162"/>
      <c r="N84" s="162"/>
      <c r="O84" s="162"/>
      <c r="P84" s="162"/>
      <c r="Q84" s="162"/>
      <c r="R84" s="163"/>
      <c r="S84" s="163"/>
      <c r="T84" s="163"/>
      <c r="U84" s="163"/>
      <c r="V84" s="47"/>
      <c r="W84" s="47"/>
      <c r="X84" s="47"/>
      <c r="Y84" s="47"/>
    </row>
    <row r="85" spans="12:25" x14ac:dyDescent="0.2">
      <c r="L85" s="161"/>
      <c r="M85" s="162"/>
      <c r="N85" s="162"/>
      <c r="O85" s="162"/>
      <c r="P85" s="162"/>
      <c r="Q85" s="162"/>
      <c r="R85" s="163"/>
      <c r="S85" s="57"/>
      <c r="T85" s="57"/>
      <c r="U85" s="58"/>
      <c r="V85" s="47"/>
      <c r="W85" s="47"/>
      <c r="X85" s="47"/>
      <c r="Y85" s="47"/>
    </row>
    <row r="86" spans="12:25" x14ac:dyDescent="0.2">
      <c r="L86" s="49"/>
      <c r="M86" s="158"/>
      <c r="N86" s="158"/>
      <c r="O86" s="158"/>
      <c r="P86" s="158"/>
      <c r="Q86" s="158"/>
      <c r="R86" s="48"/>
      <c r="S86" s="48"/>
      <c r="T86" s="48"/>
      <c r="U86" s="48"/>
      <c r="V86" s="164"/>
      <c r="W86" s="164"/>
      <c r="X86" s="164"/>
      <c r="Y86" s="164"/>
    </row>
    <row r="87" spans="12:25" ht="15.75" x14ac:dyDescent="0.2">
      <c r="L87" s="49"/>
      <c r="M87" s="150"/>
      <c r="N87" s="150"/>
      <c r="O87" s="150"/>
      <c r="P87" s="150"/>
      <c r="Q87" s="150"/>
      <c r="R87" s="51"/>
      <c r="S87" s="51"/>
      <c r="T87" s="51"/>
      <c r="U87" s="51"/>
      <c r="V87" s="59"/>
      <c r="W87" s="59"/>
      <c r="X87" s="59"/>
      <c r="Y87" s="59"/>
    </row>
    <row r="88" spans="12:25" ht="15.75" x14ac:dyDescent="0.2">
      <c r="L88" s="49"/>
      <c r="M88" s="165"/>
      <c r="N88" s="165"/>
      <c r="O88" s="165"/>
      <c r="P88" s="165"/>
      <c r="Q88" s="165"/>
      <c r="R88" s="51"/>
      <c r="S88" s="51"/>
      <c r="T88" s="51"/>
      <c r="U88" s="51"/>
      <c r="V88" s="47"/>
      <c r="W88" s="47"/>
      <c r="X88" s="47"/>
      <c r="Y88" s="47"/>
    </row>
    <row r="89" spans="12:25" ht="15.75" x14ac:dyDescent="0.2">
      <c r="L89" s="49"/>
      <c r="M89" s="150"/>
      <c r="N89" s="150"/>
      <c r="O89" s="150"/>
      <c r="P89" s="150"/>
      <c r="Q89" s="150"/>
      <c r="R89" s="51"/>
      <c r="S89" s="51"/>
      <c r="T89" s="51"/>
      <c r="U89" s="51"/>
      <c r="V89" s="47"/>
      <c r="W89" s="47"/>
      <c r="X89" s="47"/>
      <c r="Y89" s="47"/>
    </row>
    <row r="90" spans="12:25" ht="15.75" x14ac:dyDescent="0.2">
      <c r="L90" s="49"/>
      <c r="M90" s="150"/>
      <c r="N90" s="150"/>
      <c r="O90" s="150"/>
      <c r="P90" s="150"/>
      <c r="Q90" s="150"/>
      <c r="R90" s="51"/>
      <c r="S90" s="51"/>
      <c r="T90" s="51"/>
      <c r="U90" s="51"/>
      <c r="V90" s="47"/>
      <c r="W90" s="47"/>
      <c r="X90" s="47"/>
      <c r="Y90" s="47"/>
    </row>
    <row r="91" spans="12:25" ht="15.75" x14ac:dyDescent="0.2">
      <c r="L91" s="49"/>
      <c r="M91" s="150"/>
      <c r="N91" s="150"/>
      <c r="O91" s="150"/>
      <c r="P91" s="150"/>
      <c r="Q91" s="150"/>
      <c r="R91" s="51"/>
      <c r="S91" s="51"/>
      <c r="T91" s="51"/>
      <c r="U91" s="51"/>
      <c r="V91" s="47"/>
      <c r="W91" s="47"/>
      <c r="X91" s="47"/>
      <c r="Y91" s="47"/>
    </row>
    <row r="92" spans="12:25" ht="15.75" x14ac:dyDescent="0.2">
      <c r="L92" s="49"/>
      <c r="M92" s="150"/>
      <c r="N92" s="150"/>
      <c r="O92" s="150"/>
      <c r="P92" s="150"/>
      <c r="Q92" s="150"/>
      <c r="R92" s="51"/>
      <c r="S92" s="51"/>
      <c r="T92" s="51"/>
      <c r="U92" s="51"/>
      <c r="V92" s="47"/>
      <c r="W92" s="47"/>
      <c r="X92" s="47"/>
      <c r="Y92" s="47"/>
    </row>
    <row r="93" spans="12:25" ht="15.75" x14ac:dyDescent="0.2">
      <c r="L93" s="49"/>
      <c r="M93" s="150"/>
      <c r="N93" s="150"/>
      <c r="O93" s="150"/>
      <c r="P93" s="150"/>
      <c r="Q93" s="150"/>
      <c r="R93" s="51"/>
      <c r="S93" s="51"/>
      <c r="T93" s="51"/>
      <c r="U93" s="51"/>
      <c r="V93" s="47"/>
      <c r="W93" s="47"/>
      <c r="X93" s="47"/>
      <c r="Y93" s="47"/>
    </row>
    <row r="94" spans="12:25" ht="15.75" x14ac:dyDescent="0.2">
      <c r="L94" s="49"/>
      <c r="M94" s="150"/>
      <c r="N94" s="150"/>
      <c r="O94" s="150"/>
      <c r="P94" s="150"/>
      <c r="Q94" s="150"/>
      <c r="R94" s="51"/>
      <c r="S94" s="51"/>
      <c r="T94" s="51"/>
      <c r="U94" s="51"/>
      <c r="V94" s="47"/>
      <c r="W94" s="47"/>
      <c r="X94" s="47"/>
      <c r="Y94" s="47"/>
    </row>
    <row r="95" spans="12:25" ht="15.75" x14ac:dyDescent="0.2">
      <c r="L95" s="49"/>
      <c r="M95" s="150"/>
      <c r="N95" s="150"/>
      <c r="O95" s="150"/>
      <c r="P95" s="150"/>
      <c r="Q95" s="150"/>
      <c r="R95" s="51"/>
      <c r="S95" s="51"/>
      <c r="T95" s="51"/>
      <c r="U95" s="51"/>
      <c r="V95" s="47"/>
      <c r="W95" s="47"/>
      <c r="X95" s="47"/>
      <c r="Y95" s="47"/>
    </row>
    <row r="96" spans="12:25" ht="15.75" x14ac:dyDescent="0.2">
      <c r="L96" s="49"/>
      <c r="M96" s="150"/>
      <c r="N96" s="150"/>
      <c r="O96" s="150"/>
      <c r="P96" s="150"/>
      <c r="Q96" s="150"/>
      <c r="R96" s="51"/>
      <c r="S96" s="51"/>
      <c r="T96" s="51"/>
      <c r="U96" s="51"/>
      <c r="V96" s="47"/>
      <c r="W96" s="47"/>
      <c r="X96" s="47"/>
      <c r="Y96" s="47"/>
    </row>
    <row r="97" spans="12:25" ht="15.75" x14ac:dyDescent="0.2">
      <c r="L97" s="49"/>
      <c r="M97" s="150"/>
      <c r="N97" s="150"/>
      <c r="O97" s="150"/>
      <c r="P97" s="150"/>
      <c r="Q97" s="150"/>
      <c r="R97" s="51"/>
      <c r="S97" s="51"/>
      <c r="T97" s="51"/>
      <c r="U97" s="51"/>
      <c r="V97" s="47"/>
      <c r="W97" s="47"/>
      <c r="X97" s="47"/>
      <c r="Y97" s="47"/>
    </row>
    <row r="98" spans="12:25" ht="15.75" x14ac:dyDescent="0.2">
      <c r="L98" s="49"/>
      <c r="M98" s="150"/>
      <c r="N98" s="150"/>
      <c r="O98" s="150"/>
      <c r="P98" s="150"/>
      <c r="Q98" s="150"/>
      <c r="R98" s="51"/>
      <c r="S98" s="51"/>
      <c r="T98" s="51"/>
      <c r="U98" s="51"/>
      <c r="V98" s="47"/>
      <c r="W98" s="47"/>
      <c r="X98" s="47"/>
      <c r="Y98" s="47"/>
    </row>
    <row r="99" spans="12:25" ht="15.75" x14ac:dyDescent="0.2">
      <c r="L99" s="49"/>
      <c r="M99" s="150"/>
      <c r="N99" s="150"/>
      <c r="O99" s="150"/>
      <c r="P99" s="150"/>
      <c r="Q99" s="150"/>
      <c r="R99" s="51"/>
      <c r="S99" s="51"/>
      <c r="T99" s="51"/>
      <c r="U99" s="51"/>
      <c r="V99" s="47"/>
      <c r="W99" s="47"/>
      <c r="X99" s="47"/>
      <c r="Y99" s="47"/>
    </row>
    <row r="100" spans="12:25" ht="15.75" x14ac:dyDescent="0.2">
      <c r="L100" s="49"/>
      <c r="M100" s="150"/>
      <c r="N100" s="150"/>
      <c r="O100" s="150"/>
      <c r="P100" s="150"/>
      <c r="Q100" s="150"/>
      <c r="R100" s="51"/>
      <c r="S100" s="51"/>
      <c r="T100" s="51"/>
      <c r="U100" s="51"/>
      <c r="V100" s="47"/>
      <c r="W100" s="47"/>
      <c r="X100" s="47"/>
      <c r="Y100" s="47"/>
    </row>
    <row r="101" spans="12:25" ht="15.75" x14ac:dyDescent="0.2">
      <c r="L101" s="49"/>
      <c r="M101" s="150"/>
      <c r="N101" s="150"/>
      <c r="O101" s="150"/>
      <c r="P101" s="150"/>
      <c r="Q101" s="150"/>
      <c r="R101" s="51"/>
      <c r="S101" s="51"/>
      <c r="T101" s="51"/>
      <c r="U101" s="51"/>
      <c r="V101" s="47"/>
      <c r="W101" s="47"/>
      <c r="X101" s="47"/>
      <c r="Y101" s="47"/>
    </row>
    <row r="102" spans="12:25" ht="15.75" x14ac:dyDescent="0.2">
      <c r="L102" s="49"/>
      <c r="M102" s="150"/>
      <c r="N102" s="150"/>
      <c r="O102" s="150"/>
      <c r="P102" s="150"/>
      <c r="Q102" s="150"/>
      <c r="R102" s="51"/>
      <c r="S102" s="51"/>
      <c r="T102" s="51"/>
      <c r="U102" s="51"/>
      <c r="V102" s="47"/>
      <c r="W102" s="47"/>
      <c r="X102" s="47"/>
      <c r="Y102" s="47"/>
    </row>
    <row r="103" spans="12:25" ht="15.75" x14ac:dyDescent="0.2">
      <c r="L103" s="49"/>
      <c r="M103" s="150"/>
      <c r="N103" s="150"/>
      <c r="O103" s="150"/>
      <c r="P103" s="150"/>
      <c r="Q103" s="150"/>
      <c r="R103" s="51"/>
      <c r="S103" s="51"/>
      <c r="T103" s="51"/>
      <c r="U103" s="51"/>
      <c r="V103" s="47"/>
      <c r="W103" s="47"/>
      <c r="X103" s="47"/>
      <c r="Y103" s="47"/>
    </row>
    <row r="104" spans="12:25" ht="15.75" x14ac:dyDescent="0.2">
      <c r="L104" s="49"/>
      <c r="M104" s="150"/>
      <c r="N104" s="150"/>
      <c r="O104" s="150"/>
      <c r="P104" s="150"/>
      <c r="Q104" s="150"/>
      <c r="R104" s="60"/>
      <c r="S104" s="60"/>
      <c r="T104" s="60"/>
      <c r="U104" s="60"/>
      <c r="V104" s="47"/>
      <c r="W104" s="47"/>
      <c r="X104" s="47"/>
      <c r="Y104" s="47"/>
    </row>
    <row r="105" spans="12:25" ht="15.75" x14ac:dyDescent="0.2">
      <c r="L105" s="49"/>
      <c r="M105" s="150"/>
      <c r="N105" s="150"/>
      <c r="O105" s="150"/>
      <c r="P105" s="150"/>
      <c r="Q105" s="150"/>
      <c r="R105" s="60"/>
      <c r="S105" s="60"/>
      <c r="T105" s="60"/>
      <c r="U105" s="60"/>
      <c r="V105" s="47"/>
      <c r="W105" s="47"/>
      <c r="X105" s="47"/>
      <c r="Y105" s="47"/>
    </row>
    <row r="106" spans="12:25" ht="15.75" x14ac:dyDescent="0.2">
      <c r="L106" s="49"/>
      <c r="M106" s="150"/>
      <c r="N106" s="150"/>
      <c r="O106" s="150"/>
      <c r="P106" s="150"/>
      <c r="Q106" s="150"/>
      <c r="R106" s="51"/>
      <c r="S106" s="51"/>
      <c r="T106" s="51"/>
      <c r="U106" s="51"/>
      <c r="V106" s="47"/>
      <c r="W106" s="47"/>
      <c r="X106" s="47"/>
      <c r="Y106" s="47"/>
    </row>
    <row r="107" spans="12:25" ht="15.75" x14ac:dyDescent="0.2">
      <c r="L107" s="49"/>
      <c r="M107" s="150"/>
      <c r="N107" s="150"/>
      <c r="O107" s="150"/>
      <c r="P107" s="150"/>
      <c r="Q107" s="150"/>
      <c r="R107" s="51"/>
      <c r="S107" s="51"/>
      <c r="T107" s="51"/>
      <c r="U107" s="51"/>
      <c r="V107" s="47"/>
      <c r="W107" s="47"/>
      <c r="X107" s="47"/>
      <c r="Y107" s="47"/>
    </row>
    <row r="108" spans="12:25" ht="15.75" x14ac:dyDescent="0.2">
      <c r="L108" s="49"/>
      <c r="M108" s="150"/>
      <c r="N108" s="150"/>
      <c r="O108" s="150"/>
      <c r="P108" s="150"/>
      <c r="Q108" s="150"/>
      <c r="R108" s="51"/>
      <c r="S108" s="51"/>
      <c r="T108" s="51"/>
      <c r="U108" s="51"/>
      <c r="V108" s="47"/>
      <c r="W108" s="47"/>
      <c r="X108" s="47"/>
      <c r="Y108" s="47"/>
    </row>
    <row r="109" spans="12:25" ht="15.75" x14ac:dyDescent="0.2">
      <c r="L109" s="49"/>
      <c r="M109" s="150"/>
      <c r="N109" s="150"/>
      <c r="O109" s="150"/>
      <c r="P109" s="150"/>
      <c r="Q109" s="150"/>
      <c r="R109" s="51"/>
      <c r="S109" s="51"/>
      <c r="T109" s="51"/>
      <c r="U109" s="51"/>
      <c r="V109" s="47"/>
      <c r="W109" s="47"/>
      <c r="X109" s="47"/>
      <c r="Y109" s="47"/>
    </row>
    <row r="110" spans="12:25" ht="18.75" x14ac:dyDescent="0.2">
      <c r="L110" s="61"/>
      <c r="M110" s="50"/>
      <c r="N110" s="50"/>
      <c r="O110" s="50"/>
      <c r="P110" s="50"/>
      <c r="Q110" s="50"/>
      <c r="R110" s="50"/>
      <c r="S110" s="50"/>
      <c r="T110" s="50"/>
      <c r="U110" s="62"/>
      <c r="V110" s="47"/>
      <c r="W110" s="47"/>
      <c r="X110" s="47"/>
      <c r="Y110" s="47"/>
    </row>
    <row r="111" spans="12:25" ht="22.5" x14ac:dyDescent="0.2"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47"/>
      <c r="W111" s="47"/>
      <c r="X111" s="47"/>
      <c r="Y111" s="47"/>
    </row>
    <row r="112" spans="12:25" x14ac:dyDescent="0.2">
      <c r="L112" s="161"/>
      <c r="M112" s="162"/>
      <c r="N112" s="162"/>
      <c r="O112" s="162"/>
      <c r="P112" s="162"/>
      <c r="Q112" s="162"/>
      <c r="R112" s="163"/>
      <c r="S112" s="163"/>
      <c r="T112" s="163"/>
      <c r="U112" s="163"/>
      <c r="V112" s="47"/>
      <c r="W112" s="47"/>
      <c r="X112" s="47"/>
      <c r="Y112" s="47"/>
    </row>
    <row r="113" spans="12:25" x14ac:dyDescent="0.2">
      <c r="L113" s="161"/>
      <c r="M113" s="162"/>
      <c r="N113" s="162"/>
      <c r="O113" s="162"/>
      <c r="P113" s="162"/>
      <c r="Q113" s="162"/>
      <c r="R113" s="149"/>
      <c r="S113" s="149"/>
      <c r="T113" s="149"/>
      <c r="U113" s="149"/>
      <c r="V113" s="47"/>
      <c r="W113" s="47"/>
      <c r="X113" s="47"/>
      <c r="Y113" s="47"/>
    </row>
    <row r="114" spans="12:25" x14ac:dyDescent="0.2">
      <c r="L114" s="161"/>
      <c r="M114" s="162"/>
      <c r="N114" s="162"/>
      <c r="O114" s="162"/>
      <c r="P114" s="162"/>
      <c r="Q114" s="162"/>
      <c r="R114" s="149"/>
      <c r="S114" s="63"/>
      <c r="T114" s="63"/>
      <c r="U114" s="63"/>
      <c r="V114" s="47"/>
      <c r="W114" s="47"/>
      <c r="X114" s="47"/>
      <c r="Y114" s="47"/>
    </row>
    <row r="115" spans="12:25" x14ac:dyDescent="0.2">
      <c r="L115" s="49"/>
      <c r="M115" s="158"/>
      <c r="N115" s="158"/>
      <c r="O115" s="158"/>
      <c r="P115" s="158"/>
      <c r="Q115" s="158"/>
      <c r="R115" s="48"/>
      <c r="S115" s="48"/>
      <c r="T115" s="48"/>
      <c r="U115" s="48"/>
      <c r="V115" s="47"/>
      <c r="W115" s="47"/>
      <c r="X115" s="47"/>
      <c r="Y115" s="47"/>
    </row>
    <row r="116" spans="12:25" ht="18.75" x14ac:dyDescent="0.2">
      <c r="L116" s="49"/>
      <c r="M116" s="159"/>
      <c r="N116" s="159"/>
      <c r="O116" s="159"/>
      <c r="P116" s="159"/>
      <c r="Q116" s="159"/>
      <c r="R116" s="51"/>
      <c r="S116" s="51"/>
      <c r="T116" s="51"/>
      <c r="U116" s="51"/>
      <c r="V116" s="47"/>
      <c r="W116" s="47"/>
      <c r="X116" s="47"/>
      <c r="Y116" s="47"/>
    </row>
    <row r="117" spans="12:25" ht="15.75" x14ac:dyDescent="0.2">
      <c r="L117" s="49"/>
      <c r="M117" s="156"/>
      <c r="N117" s="157"/>
      <c r="O117" s="157"/>
      <c r="P117" s="157"/>
      <c r="Q117" s="157"/>
      <c r="R117" s="51"/>
      <c r="S117" s="51"/>
      <c r="T117" s="51"/>
      <c r="U117" s="51"/>
      <c r="V117" s="47"/>
      <c r="W117" s="59"/>
      <c r="X117" s="47"/>
      <c r="Y117" s="47"/>
    </row>
    <row r="118" spans="12:25" ht="15.75" x14ac:dyDescent="0.2">
      <c r="L118" s="49"/>
      <c r="M118" s="156"/>
      <c r="N118" s="157"/>
      <c r="O118" s="157"/>
      <c r="P118" s="157"/>
      <c r="Q118" s="157"/>
      <c r="R118" s="51"/>
      <c r="S118" s="51"/>
      <c r="T118" s="51"/>
      <c r="U118" s="51"/>
      <c r="V118" s="47"/>
      <c r="W118" s="59"/>
      <c r="X118" s="47"/>
      <c r="Y118" s="47"/>
    </row>
    <row r="119" spans="12:25" ht="15.75" x14ac:dyDescent="0.2">
      <c r="L119" s="49"/>
      <c r="M119" s="156"/>
      <c r="N119" s="157"/>
      <c r="O119" s="157"/>
      <c r="P119" s="157"/>
      <c r="Q119" s="157"/>
      <c r="R119" s="51"/>
      <c r="S119" s="51"/>
      <c r="T119" s="51"/>
      <c r="U119" s="51"/>
      <c r="V119" s="47"/>
      <c r="W119" s="59"/>
      <c r="X119" s="47"/>
      <c r="Y119" s="47"/>
    </row>
    <row r="120" spans="12:25" ht="15.75" x14ac:dyDescent="0.2">
      <c r="L120" s="49"/>
      <c r="M120" s="156"/>
      <c r="N120" s="157"/>
      <c r="O120" s="157"/>
      <c r="P120" s="157"/>
      <c r="Q120" s="157"/>
      <c r="R120" s="51"/>
      <c r="S120" s="51"/>
      <c r="T120" s="51"/>
      <c r="U120" s="51"/>
      <c r="V120" s="47"/>
      <c r="W120" s="59"/>
      <c r="X120" s="47"/>
      <c r="Y120" s="47"/>
    </row>
    <row r="121" spans="12:25" ht="15.75" x14ac:dyDescent="0.2">
      <c r="L121" s="49"/>
      <c r="M121" s="156"/>
      <c r="N121" s="157"/>
      <c r="O121" s="157"/>
      <c r="P121" s="157"/>
      <c r="Q121" s="157"/>
      <c r="R121" s="51"/>
      <c r="S121" s="51"/>
      <c r="T121" s="51"/>
      <c r="U121" s="51"/>
      <c r="V121" s="47"/>
      <c r="W121" s="47"/>
      <c r="X121" s="47"/>
      <c r="Y121" s="47"/>
    </row>
    <row r="122" spans="12:25" ht="15.75" x14ac:dyDescent="0.2">
      <c r="L122" s="49"/>
      <c r="M122" s="156"/>
      <c r="N122" s="157"/>
      <c r="O122" s="157"/>
      <c r="P122" s="157"/>
      <c r="Q122" s="157"/>
      <c r="R122" s="51"/>
      <c r="S122" s="51"/>
      <c r="T122" s="51"/>
      <c r="U122" s="51"/>
      <c r="V122" s="47"/>
      <c r="W122" s="59"/>
      <c r="X122" s="47"/>
      <c r="Y122" s="47"/>
    </row>
    <row r="123" spans="12:25" ht="15.75" x14ac:dyDescent="0.2">
      <c r="L123" s="49"/>
      <c r="M123" s="155"/>
      <c r="N123" s="155"/>
      <c r="O123" s="155"/>
      <c r="P123" s="155"/>
      <c r="Q123" s="155"/>
      <c r="R123" s="51"/>
      <c r="S123" s="51"/>
      <c r="T123" s="51"/>
      <c r="U123" s="51"/>
      <c r="V123" s="47"/>
      <c r="W123" s="47"/>
      <c r="X123" s="47"/>
      <c r="Y123" s="47"/>
    </row>
    <row r="124" spans="12:25" ht="15.75" x14ac:dyDescent="0.2">
      <c r="L124" s="49"/>
      <c r="M124" s="156"/>
      <c r="N124" s="157"/>
      <c r="O124" s="157"/>
      <c r="P124" s="157"/>
      <c r="Q124" s="157"/>
      <c r="R124" s="51"/>
      <c r="S124" s="51"/>
      <c r="T124" s="51"/>
      <c r="U124" s="51"/>
      <c r="V124" s="47"/>
      <c r="W124" s="47"/>
      <c r="X124" s="47"/>
      <c r="Y124" s="47"/>
    </row>
    <row r="125" spans="12:25" ht="15.75" x14ac:dyDescent="0.2">
      <c r="L125" s="49"/>
      <c r="M125" s="156"/>
      <c r="N125" s="157"/>
      <c r="O125" s="157"/>
      <c r="P125" s="157"/>
      <c r="Q125" s="157"/>
      <c r="R125" s="51"/>
      <c r="S125" s="51"/>
      <c r="T125" s="51"/>
      <c r="U125" s="51"/>
      <c r="V125" s="47"/>
      <c r="W125" s="47"/>
      <c r="X125" s="47"/>
      <c r="Y125" s="47"/>
    </row>
    <row r="126" spans="12:25" ht="15.75" x14ac:dyDescent="0.2">
      <c r="L126" s="49"/>
      <c r="M126" s="156"/>
      <c r="N126" s="157"/>
      <c r="O126" s="157"/>
      <c r="P126" s="157"/>
      <c r="Q126" s="157"/>
      <c r="R126" s="51"/>
      <c r="S126" s="51"/>
      <c r="T126" s="51"/>
      <c r="U126" s="51"/>
      <c r="V126" s="47"/>
      <c r="W126" s="59"/>
      <c r="X126" s="47"/>
      <c r="Y126" s="47"/>
    </row>
    <row r="127" spans="12:25" ht="15.75" x14ac:dyDescent="0.2">
      <c r="L127" s="49"/>
      <c r="M127" s="156"/>
      <c r="N127" s="157"/>
      <c r="O127" s="157"/>
      <c r="P127" s="157"/>
      <c r="Q127" s="157"/>
      <c r="R127" s="51"/>
      <c r="S127" s="51"/>
      <c r="T127" s="51"/>
      <c r="U127" s="51"/>
      <c r="V127" s="47"/>
      <c r="W127" s="59"/>
      <c r="X127" s="47"/>
      <c r="Y127" s="47"/>
    </row>
    <row r="128" spans="12:25" ht="15.75" x14ac:dyDescent="0.2">
      <c r="L128" s="49"/>
      <c r="M128" s="156"/>
      <c r="N128" s="157"/>
      <c r="O128" s="157"/>
      <c r="P128" s="157"/>
      <c r="Q128" s="157"/>
      <c r="R128" s="51"/>
      <c r="S128" s="51"/>
      <c r="T128" s="51"/>
      <c r="U128" s="51"/>
      <c r="V128" s="47"/>
      <c r="W128" s="47"/>
      <c r="X128" s="47"/>
      <c r="Y128" s="47"/>
    </row>
    <row r="129" spans="12:25" x14ac:dyDescent="0.2">
      <c r="L129" s="61"/>
      <c r="M129" s="50"/>
      <c r="N129" s="50"/>
      <c r="O129" s="50"/>
      <c r="P129" s="50"/>
      <c r="Q129" s="50"/>
      <c r="R129" s="50"/>
      <c r="S129" s="64"/>
      <c r="T129" s="64"/>
      <c r="U129" s="50"/>
      <c r="V129" s="47"/>
      <c r="W129" s="47"/>
      <c r="X129" s="47"/>
      <c r="Y129" s="47"/>
    </row>
    <row r="130" spans="12:25" x14ac:dyDescent="0.2">
      <c r="L130" s="61"/>
      <c r="M130" s="50"/>
      <c r="N130" s="50"/>
      <c r="O130" s="50"/>
      <c r="P130" s="50"/>
      <c r="Q130" s="50"/>
      <c r="R130" s="50"/>
      <c r="S130" s="50"/>
      <c r="T130" s="50"/>
      <c r="U130" s="50"/>
      <c r="V130" s="47"/>
      <c r="W130" s="47"/>
      <c r="X130" s="47"/>
      <c r="Y130" s="47"/>
    </row>
    <row r="131" spans="12:25" x14ac:dyDescent="0.2">
      <c r="L131" s="61"/>
      <c r="M131" s="50"/>
      <c r="N131" s="50"/>
      <c r="O131" s="50"/>
      <c r="P131" s="50"/>
      <c r="Q131" s="50"/>
      <c r="R131" s="50"/>
      <c r="S131" s="50"/>
      <c r="T131" s="50"/>
      <c r="U131" s="50"/>
      <c r="V131" s="47"/>
      <c r="W131" s="47"/>
      <c r="X131" s="47"/>
      <c r="Y131" s="47"/>
    </row>
    <row r="132" spans="12:25" x14ac:dyDescent="0.2">
      <c r="L132" s="61"/>
      <c r="M132" s="50"/>
      <c r="N132" s="50"/>
      <c r="O132" s="50"/>
      <c r="P132" s="50"/>
      <c r="Q132" s="50"/>
      <c r="R132" s="50"/>
      <c r="S132" s="50"/>
      <c r="T132" s="50"/>
      <c r="U132" s="50"/>
      <c r="V132" s="47"/>
      <c r="W132" s="47"/>
      <c r="X132" s="47"/>
      <c r="Y132" s="47"/>
    </row>
    <row r="133" spans="12:25" x14ac:dyDescent="0.2">
      <c r="L133" s="61"/>
      <c r="M133" s="50"/>
      <c r="N133" s="50"/>
      <c r="O133" s="50"/>
      <c r="P133" s="50"/>
      <c r="Q133" s="50"/>
      <c r="R133" s="50"/>
      <c r="S133" s="50"/>
      <c r="T133" s="50"/>
      <c r="U133" s="50"/>
      <c r="V133" s="47"/>
      <c r="W133" s="47"/>
      <c r="X133" s="47"/>
      <c r="Y133" s="47"/>
    </row>
    <row r="134" spans="12:25" ht="18.75" x14ac:dyDescent="0.2">
      <c r="L134" s="61"/>
      <c r="M134" s="148"/>
      <c r="N134" s="148"/>
      <c r="O134" s="148"/>
      <c r="P134" s="148"/>
      <c r="Q134" s="148"/>
      <c r="R134" s="148"/>
      <c r="S134" s="148"/>
      <c r="T134" s="51"/>
      <c r="U134" s="50"/>
      <c r="V134" s="47"/>
      <c r="W134" s="47"/>
      <c r="X134" s="47"/>
      <c r="Y134" s="47"/>
    </row>
    <row r="135" spans="12:25" ht="18.75" x14ac:dyDescent="0.2">
      <c r="L135" s="6"/>
      <c r="M135" s="181" t="s">
        <v>49</v>
      </c>
      <c r="N135" s="181"/>
      <c r="O135" s="181"/>
      <c r="P135" s="181"/>
      <c r="Q135" s="181"/>
      <c r="R135" s="181"/>
      <c r="S135" s="181"/>
      <c r="T135" s="66">
        <f t="shared" ref="T135" si="8">SUM(U135:W135)</f>
        <v>0</v>
      </c>
      <c r="U135" s="33"/>
    </row>
    <row r="136" spans="12:25" ht="18.75" x14ac:dyDescent="0.2">
      <c r="L136" s="6"/>
      <c r="M136" s="127" t="s">
        <v>50</v>
      </c>
      <c r="N136" s="127"/>
      <c r="O136" s="127"/>
      <c r="P136" s="127"/>
      <c r="Q136" s="127"/>
      <c r="R136" s="127"/>
      <c r="S136" s="127"/>
      <c r="T136" s="20"/>
      <c r="U136" s="33"/>
    </row>
    <row r="137" spans="12:25" x14ac:dyDescent="0.2">
      <c r="L137" s="6"/>
      <c r="M137" s="33"/>
      <c r="N137" s="33"/>
      <c r="O137" s="33"/>
      <c r="P137" s="33"/>
      <c r="Q137" s="33"/>
      <c r="R137" s="33"/>
      <c r="S137" s="33"/>
      <c r="T137" s="33"/>
      <c r="U137" s="33"/>
    </row>
    <row r="138" spans="12:25" ht="18.75" x14ac:dyDescent="0.3">
      <c r="L138" s="6"/>
      <c r="M138" s="33"/>
      <c r="N138" s="120"/>
      <c r="O138" s="120"/>
      <c r="P138" s="120"/>
      <c r="Q138" s="120"/>
      <c r="R138" s="120"/>
      <c r="S138" s="120"/>
      <c r="T138" s="120"/>
      <c r="U138" s="120"/>
    </row>
  </sheetData>
  <mergeCells count="172">
    <mergeCell ref="B59:B64"/>
    <mergeCell ref="C59:F59"/>
    <mergeCell ref="C60:F60"/>
    <mergeCell ref="C61:F61"/>
    <mergeCell ref="C62:F62"/>
    <mergeCell ref="C63:F63"/>
    <mergeCell ref="C64:F64"/>
    <mergeCell ref="B76:H76"/>
    <mergeCell ref="B77:H77"/>
    <mergeCell ref="B65:F65"/>
    <mergeCell ref="B66:B70"/>
    <mergeCell ref="C66:F66"/>
    <mergeCell ref="C67:F67"/>
    <mergeCell ref="C68:F68"/>
    <mergeCell ref="C69:F69"/>
    <mergeCell ref="C70:F70"/>
    <mergeCell ref="B51:F51"/>
    <mergeCell ref="A53:J53"/>
    <mergeCell ref="A54:A56"/>
    <mergeCell ref="B54:F56"/>
    <mergeCell ref="G54:J54"/>
    <mergeCell ref="G55:G56"/>
    <mergeCell ref="H55:J55"/>
    <mergeCell ref="B57:F57"/>
    <mergeCell ref="B58:F58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23:C23"/>
    <mergeCell ref="B24:C24"/>
    <mergeCell ref="A25:J25"/>
    <mergeCell ref="A26:A27"/>
    <mergeCell ref="B26:F27"/>
    <mergeCell ref="G26:G27"/>
    <mergeCell ref="H26:J26"/>
    <mergeCell ref="B38:F38"/>
    <mergeCell ref="B28:F28"/>
    <mergeCell ref="B37:F37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  <mergeCell ref="B9:C9"/>
    <mergeCell ref="C80:J80"/>
    <mergeCell ref="L59:U59"/>
    <mergeCell ref="L60:L62"/>
    <mergeCell ref="M60:N62"/>
    <mergeCell ref="O60:O62"/>
    <mergeCell ref="P60:P62"/>
    <mergeCell ref="Q60:Q62"/>
    <mergeCell ref="R60:R62"/>
    <mergeCell ref="S60:T60"/>
    <mergeCell ref="U60:U62"/>
    <mergeCell ref="S61:T61"/>
    <mergeCell ref="M63:N63"/>
    <mergeCell ref="M64:N64"/>
    <mergeCell ref="M65:N65"/>
    <mergeCell ref="M66:N66"/>
    <mergeCell ref="M67:N67"/>
    <mergeCell ref="B78:H78"/>
    <mergeCell ref="M73:N73"/>
    <mergeCell ref="M74:N74"/>
    <mergeCell ref="M75:N75"/>
    <mergeCell ref="M76:N76"/>
    <mergeCell ref="M77:N77"/>
    <mergeCell ref="M68:N68"/>
    <mergeCell ref="M69:N69"/>
    <mergeCell ref="M70:N70"/>
    <mergeCell ref="M71:N71"/>
    <mergeCell ref="M72:N72"/>
    <mergeCell ref="L83:U83"/>
    <mergeCell ref="L84:L85"/>
    <mergeCell ref="M84:Q85"/>
    <mergeCell ref="R84:R85"/>
    <mergeCell ref="S84:U84"/>
    <mergeCell ref="M78:N78"/>
    <mergeCell ref="M79:N79"/>
    <mergeCell ref="M80:N80"/>
    <mergeCell ref="M81:N81"/>
    <mergeCell ref="M82:N82"/>
    <mergeCell ref="M90:Q90"/>
    <mergeCell ref="M91:Q91"/>
    <mergeCell ref="M92:Q92"/>
    <mergeCell ref="M93:Q93"/>
    <mergeCell ref="M94:Q94"/>
    <mergeCell ref="M86:Q86"/>
    <mergeCell ref="V86:Y86"/>
    <mergeCell ref="M87:Q87"/>
    <mergeCell ref="M88:Q88"/>
    <mergeCell ref="M89:Q89"/>
    <mergeCell ref="M100:Q100"/>
    <mergeCell ref="M101:Q101"/>
    <mergeCell ref="M102:Q102"/>
    <mergeCell ref="M103:Q103"/>
    <mergeCell ref="M104:Q104"/>
    <mergeCell ref="M95:Q95"/>
    <mergeCell ref="M96:Q96"/>
    <mergeCell ref="M97:Q97"/>
    <mergeCell ref="M98:Q98"/>
    <mergeCell ref="M99:Q99"/>
    <mergeCell ref="L111:U111"/>
    <mergeCell ref="L112:L114"/>
    <mergeCell ref="M112:Q114"/>
    <mergeCell ref="R112:U112"/>
    <mergeCell ref="R113:R114"/>
    <mergeCell ref="S113:U113"/>
    <mergeCell ref="M105:Q105"/>
    <mergeCell ref="M106:Q106"/>
    <mergeCell ref="M107:Q107"/>
    <mergeCell ref="M108:Q108"/>
    <mergeCell ref="M109:Q109"/>
    <mergeCell ref="M115:Q115"/>
    <mergeCell ref="M116:Q116"/>
    <mergeCell ref="M117:M122"/>
    <mergeCell ref="N117:Q117"/>
    <mergeCell ref="N118:Q118"/>
    <mergeCell ref="N119:Q119"/>
    <mergeCell ref="N120:Q120"/>
    <mergeCell ref="N121:Q121"/>
    <mergeCell ref="N122:Q122"/>
    <mergeCell ref="M134:S134"/>
    <mergeCell ref="M135:S135"/>
    <mergeCell ref="M136:S136"/>
    <mergeCell ref="N138:U138"/>
    <mergeCell ref="M123:Q123"/>
    <mergeCell ref="M124:M128"/>
    <mergeCell ref="N124:Q124"/>
    <mergeCell ref="N125:Q125"/>
    <mergeCell ref="N126:Q126"/>
    <mergeCell ref="N127:Q127"/>
    <mergeCell ref="N128:Q12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138"/>
  <sheetViews>
    <sheetView topLeftCell="A52" workbookViewId="0">
      <selection activeCell="I17" sqref="I17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40</v>
      </c>
      <c r="E6" s="18">
        <v>0</v>
      </c>
      <c r="F6" s="18">
        <v>0</v>
      </c>
      <c r="G6" s="18">
        <v>40</v>
      </c>
      <c r="H6" s="17" t="s">
        <v>7</v>
      </c>
      <c r="I6" s="17" t="s">
        <v>7</v>
      </c>
      <c r="J6" s="36">
        <f>SUM(D6:F6)</f>
        <v>40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32</v>
      </c>
      <c r="E8" s="18">
        <v>0</v>
      </c>
      <c r="F8" s="18">
        <v>0</v>
      </c>
      <c r="G8" s="18">
        <v>32</v>
      </c>
      <c r="H8" s="17" t="s">
        <v>7</v>
      </c>
      <c r="I8" s="17" t="s">
        <v>7</v>
      </c>
      <c r="J8" s="36">
        <f t="shared" si="0"/>
        <v>32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0</v>
      </c>
      <c r="E10" s="17">
        <v>0</v>
      </c>
      <c r="F10" s="17">
        <v>0</v>
      </c>
      <c r="G10" s="18">
        <v>0</v>
      </c>
      <c r="H10" s="17" t="s">
        <v>7</v>
      </c>
      <c r="I10" s="17" t="s">
        <v>7</v>
      </c>
      <c r="J10" s="36">
        <f t="shared" si="0"/>
        <v>0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5415</v>
      </c>
      <c r="E11" s="17">
        <v>0</v>
      </c>
      <c r="F11" s="17">
        <v>0</v>
      </c>
      <c r="G11" s="18">
        <v>5415</v>
      </c>
      <c r="H11" s="17">
        <v>3678</v>
      </c>
      <c r="I11" s="17">
        <v>603</v>
      </c>
      <c r="J11" s="36">
        <f t="shared" si="0"/>
        <v>5415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1577</v>
      </c>
      <c r="E12" s="17">
        <v>0</v>
      </c>
      <c r="F12" s="17">
        <v>0</v>
      </c>
      <c r="G12" s="18">
        <v>1577</v>
      </c>
      <c r="H12" s="17">
        <v>1268</v>
      </c>
      <c r="I12" s="17">
        <v>81</v>
      </c>
      <c r="J12" s="36">
        <f t="shared" si="0"/>
        <v>1577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43</v>
      </c>
      <c r="E13" s="17">
        <v>0</v>
      </c>
      <c r="F13" s="17">
        <v>0</v>
      </c>
      <c r="G13" s="18">
        <v>43</v>
      </c>
      <c r="H13" s="17">
        <v>37</v>
      </c>
      <c r="I13" s="17">
        <v>6</v>
      </c>
      <c r="J13" s="36">
        <f t="shared" si="0"/>
        <v>43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/>
      <c r="H16" s="17"/>
      <c r="I16" s="17"/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5415</v>
      </c>
      <c r="E17" s="17">
        <v>0</v>
      </c>
      <c r="F17" s="17">
        <v>0</v>
      </c>
      <c r="G17" s="18">
        <v>5415</v>
      </c>
      <c r="H17" s="17">
        <v>3678</v>
      </c>
      <c r="I17" s="17">
        <v>603</v>
      </c>
      <c r="J17" s="36">
        <f t="shared" si="0"/>
        <v>5415</v>
      </c>
      <c r="K17" s="36">
        <f>H11+H14</f>
        <v>3678</v>
      </c>
      <c r="L17" s="36">
        <f>I11+I14</f>
        <v>603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1577</v>
      </c>
      <c r="E18" s="17">
        <v>0</v>
      </c>
      <c r="F18" s="17">
        <v>0</v>
      </c>
      <c r="G18" s="18">
        <v>1577</v>
      </c>
      <c r="H18" s="17">
        <v>1268</v>
      </c>
      <c r="I18" s="17">
        <v>81</v>
      </c>
      <c r="J18" s="43">
        <f t="shared" si="0"/>
        <v>1577</v>
      </c>
      <c r="K18" s="43">
        <f>H12+H15</f>
        <v>1268</v>
      </c>
      <c r="L18" s="43">
        <f>I12+I15</f>
        <v>81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71">
        <f>D18*100/D17</f>
        <v>29.12280701754386</v>
      </c>
      <c r="E19" s="71" t="e">
        <f t="shared" ref="E19:I19" si="1">E18*100/E17</f>
        <v>#DIV/0!</v>
      </c>
      <c r="F19" s="71" t="e">
        <f t="shared" si="1"/>
        <v>#DIV/0!</v>
      </c>
      <c r="G19" s="71">
        <f t="shared" si="1"/>
        <v>29.12280701754386</v>
      </c>
      <c r="H19" s="71">
        <f t="shared" si="1"/>
        <v>34.475258292550301</v>
      </c>
      <c r="I19" s="71">
        <f t="shared" si="1"/>
        <v>13.432835820895523</v>
      </c>
      <c r="J19" s="44">
        <f>G12+G15</f>
        <v>1577</v>
      </c>
      <c r="K19" s="45">
        <f>H12+H15</f>
        <v>1268</v>
      </c>
      <c r="L19" s="45">
        <f>I12+I15</f>
        <v>81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33</v>
      </c>
      <c r="E20" s="17">
        <v>0</v>
      </c>
      <c r="F20" s="17">
        <v>0</v>
      </c>
      <c r="G20" s="17">
        <v>33</v>
      </c>
      <c r="H20" s="17">
        <v>31</v>
      </c>
      <c r="I20" s="18" t="s">
        <v>7</v>
      </c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1610</v>
      </c>
      <c r="E22" s="19">
        <f t="shared" ref="E22:G22" si="2">E18+E20+E21</f>
        <v>0</v>
      </c>
      <c r="F22" s="19">
        <f t="shared" si="2"/>
        <v>0</v>
      </c>
      <c r="G22" s="19">
        <f t="shared" si="2"/>
        <v>1610</v>
      </c>
      <c r="H22" s="19">
        <f>H18+H20+H21</f>
        <v>1299</v>
      </c>
      <c r="I22" s="19">
        <f>I18+I21</f>
        <v>81</v>
      </c>
      <c r="J22" s="36">
        <f>G18+G20+G21</f>
        <v>1610</v>
      </c>
      <c r="K22" s="36">
        <f>H18+H20+H21</f>
        <v>1299</v>
      </c>
      <c r="L22" s="36">
        <f>I18+I21</f>
        <v>81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73</v>
      </c>
      <c r="E23" s="17">
        <v>0</v>
      </c>
      <c r="F23" s="17">
        <v>0</v>
      </c>
      <c r="G23" s="17">
        <v>73</v>
      </c>
      <c r="H23" s="17">
        <v>73</v>
      </c>
      <c r="I23" s="17">
        <v>0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40</v>
      </c>
      <c r="H29" s="17">
        <v>1</v>
      </c>
      <c r="I29" s="17">
        <v>40</v>
      </c>
      <c r="J29" s="17">
        <v>4</v>
      </c>
      <c r="K29" s="37">
        <f>G31+G32</f>
        <v>40</v>
      </c>
      <c r="L29" s="37">
        <f>H31+H32</f>
        <v>1</v>
      </c>
      <c r="M29" s="37">
        <f>I31+I32</f>
        <v>40</v>
      </c>
      <c r="N29" s="37">
        <f>J31+J32</f>
        <v>4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40</v>
      </c>
      <c r="H31" s="17">
        <v>1</v>
      </c>
      <c r="I31" s="17">
        <v>40</v>
      </c>
      <c r="J31" s="17">
        <v>4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12</v>
      </c>
      <c r="H33" s="17"/>
      <c r="I33" s="17">
        <v>10</v>
      </c>
      <c r="J33" s="17">
        <v>1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123</v>
      </c>
      <c r="H34" s="17">
        <v>0</v>
      </c>
      <c r="I34" s="17">
        <v>107</v>
      </c>
      <c r="J34" s="17">
        <v>0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139</v>
      </c>
      <c r="H35" s="17">
        <v>0</v>
      </c>
      <c r="I35" s="17">
        <v>127</v>
      </c>
      <c r="J35" s="17">
        <v>4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75</v>
      </c>
      <c r="H36" s="17">
        <v>0</v>
      </c>
      <c r="I36" s="17">
        <v>66</v>
      </c>
      <c r="J36" s="17">
        <v>2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/>
      <c r="H39" s="17">
        <v>0</v>
      </c>
      <c r="I39" s="17"/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0</v>
      </c>
      <c r="H42" s="17">
        <v>0</v>
      </c>
      <c r="I42" s="17">
        <v>0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1</v>
      </c>
      <c r="H45" s="17">
        <v>1</v>
      </c>
      <c r="I45" s="17">
        <v>1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25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25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25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25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25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25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25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25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25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25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</v>
      </c>
      <c r="H58" s="17">
        <f t="shared" ref="H58:J58" si="3">SUM(H59:H64)</f>
        <v>1</v>
      </c>
      <c r="I58" s="17">
        <f t="shared" si="3"/>
        <v>0</v>
      </c>
      <c r="J58" s="17">
        <f t="shared" si="3"/>
        <v>0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</row>
    <row r="59" spans="1:25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>
        <v>0</v>
      </c>
      <c r="J59" s="17">
        <v>0</v>
      </c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47"/>
      <c r="W59" s="47"/>
      <c r="X59" s="47"/>
      <c r="Y59" s="47"/>
    </row>
    <row r="60" spans="1:25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>
        <v>0</v>
      </c>
      <c r="I60" s="17">
        <v>0</v>
      </c>
      <c r="J60" s="17">
        <v>0</v>
      </c>
      <c r="L60" s="166"/>
      <c r="M60" s="167"/>
      <c r="N60" s="167"/>
      <c r="O60" s="158"/>
      <c r="P60" s="158"/>
      <c r="Q60" s="158"/>
      <c r="R60" s="158"/>
      <c r="S60" s="158"/>
      <c r="T60" s="158"/>
      <c r="U60" s="168"/>
      <c r="V60" s="47"/>
      <c r="W60" s="47"/>
      <c r="X60" s="47"/>
      <c r="Y60" s="47"/>
    </row>
    <row r="61" spans="1:25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>
        <v>0</v>
      </c>
      <c r="I61" s="17">
        <v>0</v>
      </c>
      <c r="J61" s="17">
        <v>0</v>
      </c>
      <c r="L61" s="166"/>
      <c r="M61" s="167"/>
      <c r="N61" s="167"/>
      <c r="O61" s="158"/>
      <c r="P61" s="158"/>
      <c r="Q61" s="158"/>
      <c r="R61" s="158"/>
      <c r="S61" s="158"/>
      <c r="T61" s="158"/>
      <c r="U61" s="180"/>
      <c r="V61" s="47"/>
      <c r="W61" s="47"/>
      <c r="X61" s="47"/>
      <c r="Y61" s="47"/>
    </row>
    <row r="62" spans="1:25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>
        <v>0</v>
      </c>
      <c r="I62" s="17">
        <v>0</v>
      </c>
      <c r="J62" s="17">
        <v>0</v>
      </c>
      <c r="L62" s="166"/>
      <c r="M62" s="167"/>
      <c r="N62" s="167"/>
      <c r="O62" s="158"/>
      <c r="P62" s="158"/>
      <c r="Q62" s="158"/>
      <c r="R62" s="158"/>
      <c r="S62" s="48"/>
      <c r="T62" s="48"/>
      <c r="U62" s="180"/>
      <c r="V62" s="47"/>
      <c r="W62" s="47"/>
      <c r="X62" s="47"/>
      <c r="Y62" s="47"/>
    </row>
    <row r="63" spans="1:25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>
        <v>1</v>
      </c>
      <c r="I63" s="17"/>
      <c r="J63" s="17">
        <v>0</v>
      </c>
      <c r="L63" s="49"/>
      <c r="M63" s="158"/>
      <c r="N63" s="158"/>
      <c r="O63" s="48"/>
      <c r="P63" s="48"/>
      <c r="Q63" s="48"/>
      <c r="R63" s="48"/>
      <c r="S63" s="48"/>
      <c r="T63" s="48"/>
      <c r="U63" s="50"/>
      <c r="V63" s="47"/>
      <c r="W63" s="47"/>
      <c r="X63" s="47"/>
      <c r="Y63" s="47"/>
    </row>
    <row r="64" spans="1:25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>
        <v>0</v>
      </c>
      <c r="I64" s="17">
        <v>0</v>
      </c>
      <c r="J64" s="17">
        <v>0</v>
      </c>
      <c r="L64" s="49"/>
      <c r="M64" s="150"/>
      <c r="N64" s="150"/>
      <c r="O64" s="51"/>
      <c r="P64" s="51"/>
      <c r="Q64" s="51"/>
      <c r="R64" s="51"/>
      <c r="S64" s="51"/>
      <c r="T64" s="51"/>
      <c r="U64" s="51"/>
      <c r="V64" s="47"/>
      <c r="W64" s="47"/>
      <c r="X64" s="47"/>
      <c r="Y64" s="47"/>
    </row>
    <row r="65" spans="1:25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62</v>
      </c>
      <c r="H65" s="17">
        <f t="shared" ref="H65:J65" si="5">SUM(H66:H70)</f>
        <v>62</v>
      </c>
      <c r="I65" s="17">
        <f t="shared" si="5"/>
        <v>0</v>
      </c>
      <c r="J65" s="17">
        <f t="shared" si="5"/>
        <v>0</v>
      </c>
      <c r="L65" s="49"/>
      <c r="M65" s="165"/>
      <c r="N65" s="165"/>
      <c r="O65" s="51"/>
      <c r="P65" s="51"/>
      <c r="Q65" s="51"/>
      <c r="R65" s="51"/>
      <c r="S65" s="51"/>
      <c r="T65" s="51"/>
      <c r="U65" s="51"/>
      <c r="V65" s="47"/>
      <c r="W65" s="47"/>
      <c r="X65" s="47"/>
      <c r="Y65" s="47"/>
    </row>
    <row r="66" spans="1:25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39</v>
      </c>
      <c r="H66" s="17">
        <v>39</v>
      </c>
      <c r="I66" s="17"/>
      <c r="J66" s="17">
        <v>0</v>
      </c>
      <c r="L66" s="49"/>
      <c r="M66" s="150"/>
      <c r="N66" s="150"/>
      <c r="O66" s="51"/>
      <c r="P66" s="51"/>
      <c r="Q66" s="51"/>
      <c r="R66" s="51"/>
      <c r="S66" s="51"/>
      <c r="T66" s="51"/>
      <c r="U66" s="51"/>
      <c r="V66" s="47"/>
      <c r="W66" s="47"/>
      <c r="X66" s="47"/>
      <c r="Y66" s="47"/>
    </row>
    <row r="67" spans="1:25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23</v>
      </c>
      <c r="H67" s="17">
        <v>23</v>
      </c>
      <c r="I67" s="17">
        <v>0</v>
      </c>
      <c r="J67" s="17">
        <v>0</v>
      </c>
      <c r="L67" s="49"/>
      <c r="M67" s="150"/>
      <c r="N67" s="150"/>
      <c r="O67" s="51"/>
      <c r="P67" s="51"/>
      <c r="Q67" s="51"/>
      <c r="R67" s="51"/>
      <c r="S67" s="51"/>
      <c r="T67" s="51"/>
      <c r="U67" s="51"/>
      <c r="V67" s="47"/>
      <c r="W67" s="47"/>
      <c r="X67" s="47"/>
      <c r="Y67" s="47"/>
    </row>
    <row r="68" spans="1:25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>
        <v>0</v>
      </c>
      <c r="I68" s="17">
        <v>0</v>
      </c>
      <c r="J68" s="17">
        <v>0</v>
      </c>
      <c r="L68" s="49"/>
      <c r="M68" s="150"/>
      <c r="N68" s="150"/>
      <c r="O68" s="51"/>
      <c r="P68" s="51"/>
      <c r="Q68" s="51"/>
      <c r="R68" s="51"/>
      <c r="S68" s="51"/>
      <c r="T68" s="51"/>
      <c r="U68" s="51"/>
      <c r="V68" s="47"/>
      <c r="W68" s="47"/>
      <c r="X68" s="47"/>
      <c r="Y68" s="47"/>
    </row>
    <row r="69" spans="1:25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>
        <v>0</v>
      </c>
      <c r="I69" s="17"/>
      <c r="J69" s="17">
        <v>0</v>
      </c>
      <c r="L69" s="49"/>
      <c r="M69" s="150"/>
      <c r="N69" s="150"/>
      <c r="O69" s="51"/>
      <c r="P69" s="51"/>
      <c r="Q69" s="51"/>
      <c r="R69" s="51"/>
      <c r="S69" s="51"/>
      <c r="T69" s="51"/>
      <c r="U69" s="51"/>
      <c r="V69" s="47"/>
      <c r="W69" s="47"/>
      <c r="X69" s="47"/>
      <c r="Y69" s="47"/>
    </row>
    <row r="70" spans="1:25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>
        <v>0</v>
      </c>
      <c r="I70" s="17">
        <v>0</v>
      </c>
      <c r="J70" s="17">
        <v>0</v>
      </c>
      <c r="L70" s="49"/>
      <c r="M70" s="150"/>
      <c r="N70" s="150"/>
      <c r="O70" s="51"/>
      <c r="P70" s="51"/>
      <c r="Q70" s="51"/>
      <c r="R70" s="51"/>
      <c r="S70" s="51"/>
      <c r="T70" s="51"/>
      <c r="U70" s="51"/>
      <c r="V70" s="47"/>
      <c r="W70" s="47"/>
      <c r="X70" s="47"/>
      <c r="Y70" s="47"/>
    </row>
    <row r="71" spans="1:25" ht="15.75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  <c r="L71" s="49"/>
      <c r="M71" s="150"/>
      <c r="N71" s="150"/>
      <c r="O71" s="51"/>
      <c r="P71" s="51"/>
      <c r="Q71" s="51"/>
      <c r="R71" s="51"/>
      <c r="S71" s="51"/>
      <c r="T71" s="51"/>
      <c r="U71" s="51"/>
      <c r="V71" s="47"/>
      <c r="W71" s="47"/>
      <c r="X71" s="47"/>
      <c r="Y71" s="47"/>
    </row>
    <row r="72" spans="1:25" ht="15.75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  <c r="L72" s="49"/>
      <c r="M72" s="150"/>
      <c r="N72" s="150"/>
      <c r="O72" s="51"/>
      <c r="P72" s="51"/>
      <c r="Q72" s="51"/>
      <c r="R72" s="51"/>
      <c r="S72" s="51"/>
      <c r="T72" s="51"/>
      <c r="U72" s="51"/>
      <c r="V72" s="47"/>
      <c r="W72" s="47"/>
      <c r="X72" s="47"/>
      <c r="Y72" s="47"/>
    </row>
    <row r="73" spans="1:25" ht="15.75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  <c r="L73" s="49"/>
      <c r="M73" s="150"/>
      <c r="N73" s="150"/>
      <c r="O73" s="51"/>
      <c r="P73" s="51"/>
      <c r="Q73" s="51"/>
      <c r="R73" s="51"/>
      <c r="S73" s="51"/>
      <c r="T73" s="51"/>
      <c r="U73" s="51"/>
      <c r="V73" s="47"/>
      <c r="W73" s="47"/>
      <c r="X73" s="47"/>
      <c r="Y73" s="47"/>
    </row>
    <row r="74" spans="1:25" ht="15.75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  <c r="L74" s="49"/>
      <c r="M74" s="150"/>
      <c r="N74" s="150"/>
      <c r="O74" s="51"/>
      <c r="P74" s="51"/>
      <c r="Q74" s="51"/>
      <c r="R74" s="51"/>
      <c r="S74" s="51"/>
      <c r="T74" s="51"/>
      <c r="U74" s="51"/>
      <c r="V74" s="47"/>
      <c r="W74" s="47"/>
      <c r="X74" s="47"/>
      <c r="Y74" s="47"/>
    </row>
    <row r="75" spans="1:25" ht="15.75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  <c r="L75" s="49"/>
      <c r="M75" s="150"/>
      <c r="N75" s="150"/>
      <c r="O75" s="51"/>
      <c r="P75" s="51"/>
      <c r="Q75" s="51"/>
      <c r="R75" s="51"/>
      <c r="S75" s="51"/>
      <c r="T75" s="51"/>
      <c r="U75" s="51"/>
      <c r="V75" s="51"/>
      <c r="W75" s="51"/>
      <c r="X75" s="47"/>
      <c r="Y75" s="52"/>
    </row>
    <row r="76" spans="1:25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  <c r="L76" s="49"/>
      <c r="M76" s="150"/>
      <c r="N76" s="150"/>
      <c r="O76" s="51"/>
      <c r="P76" s="51"/>
      <c r="Q76" s="51"/>
      <c r="R76" s="51"/>
      <c r="S76" s="51"/>
      <c r="T76" s="51"/>
      <c r="U76" s="53"/>
      <c r="V76" s="53"/>
      <c r="W76" s="53"/>
      <c r="X76" s="47"/>
      <c r="Y76" s="47"/>
    </row>
    <row r="77" spans="1:25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  <c r="L77" s="49"/>
      <c r="M77" s="150"/>
      <c r="N77" s="150"/>
      <c r="O77" s="54"/>
      <c r="P77" s="54"/>
      <c r="Q77" s="54"/>
      <c r="R77" s="54"/>
      <c r="S77" s="54"/>
      <c r="T77" s="54"/>
      <c r="U77" s="55"/>
      <c r="V77" s="56"/>
      <c r="W77" s="56"/>
      <c r="X77" s="47"/>
      <c r="Y77" s="47"/>
    </row>
    <row r="78" spans="1:25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70">
        <v>0.04</v>
      </c>
      <c r="J78" s="33"/>
      <c r="L78" s="49"/>
      <c r="M78" s="150"/>
      <c r="N78" s="150"/>
      <c r="O78" s="51"/>
      <c r="P78" s="51"/>
      <c r="Q78" s="51"/>
      <c r="R78" s="51"/>
      <c r="S78" s="51"/>
      <c r="T78" s="51"/>
      <c r="U78" s="50"/>
      <c r="V78" s="47"/>
      <c r="W78" s="47"/>
      <c r="X78" s="47"/>
      <c r="Y78" s="47"/>
    </row>
    <row r="79" spans="1:25" ht="15.75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  <c r="L79" s="49"/>
      <c r="M79" s="150"/>
      <c r="N79" s="150"/>
      <c r="O79" s="51"/>
      <c r="P79" s="51"/>
      <c r="Q79" s="51"/>
      <c r="R79" s="51"/>
      <c r="S79" s="51"/>
      <c r="T79" s="51"/>
      <c r="U79" s="50"/>
      <c r="V79" s="47"/>
      <c r="W79" s="47"/>
      <c r="X79" s="47"/>
      <c r="Y79" s="47"/>
    </row>
    <row r="80" spans="1:25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  <c r="L80" s="49"/>
      <c r="M80" s="150"/>
      <c r="N80" s="150"/>
      <c r="O80" s="51"/>
      <c r="P80" s="51"/>
      <c r="Q80" s="51"/>
      <c r="R80" s="51"/>
      <c r="S80" s="51"/>
      <c r="T80" s="51"/>
      <c r="U80" s="51"/>
      <c r="V80" s="51"/>
      <c r="W80" s="51"/>
      <c r="X80" s="47"/>
      <c r="Y80" s="47"/>
    </row>
    <row r="81" spans="12:25" ht="15.75" x14ac:dyDescent="0.2">
      <c r="L81" s="49"/>
      <c r="M81" s="150"/>
      <c r="N81" s="150"/>
      <c r="O81" s="51"/>
      <c r="P81" s="51"/>
      <c r="Q81" s="51"/>
      <c r="R81" s="51"/>
      <c r="S81" s="51"/>
      <c r="T81" s="51"/>
      <c r="U81" s="50"/>
      <c r="V81" s="47"/>
      <c r="W81" s="47"/>
      <c r="X81" s="47"/>
      <c r="Y81" s="47"/>
    </row>
    <row r="82" spans="12:25" ht="15.75" x14ac:dyDescent="0.2">
      <c r="L82" s="49"/>
      <c r="M82" s="150"/>
      <c r="N82" s="150"/>
      <c r="O82" s="51"/>
      <c r="P82" s="51"/>
      <c r="Q82" s="51"/>
      <c r="R82" s="51"/>
      <c r="S82" s="51"/>
      <c r="T82" s="51"/>
      <c r="U82" s="50"/>
      <c r="V82" s="47"/>
      <c r="W82" s="47"/>
      <c r="X82" s="47"/>
      <c r="Y82" s="47"/>
    </row>
    <row r="83" spans="12:25" ht="22.5" x14ac:dyDescent="0.2"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47"/>
      <c r="W83" s="47"/>
      <c r="X83" s="47"/>
      <c r="Y83" s="47"/>
    </row>
    <row r="84" spans="12:25" x14ac:dyDescent="0.2">
      <c r="L84" s="161"/>
      <c r="M84" s="162"/>
      <c r="N84" s="162"/>
      <c r="O84" s="162"/>
      <c r="P84" s="162"/>
      <c r="Q84" s="162"/>
      <c r="R84" s="163"/>
      <c r="S84" s="163"/>
      <c r="T84" s="163"/>
      <c r="U84" s="163"/>
      <c r="V84" s="47"/>
      <c r="W84" s="47"/>
      <c r="X84" s="47"/>
      <c r="Y84" s="47"/>
    </row>
    <row r="85" spans="12:25" x14ac:dyDescent="0.2">
      <c r="L85" s="161"/>
      <c r="M85" s="162"/>
      <c r="N85" s="162"/>
      <c r="O85" s="162"/>
      <c r="P85" s="162"/>
      <c r="Q85" s="162"/>
      <c r="R85" s="163"/>
      <c r="S85" s="57"/>
      <c r="T85" s="57"/>
      <c r="U85" s="58"/>
      <c r="V85" s="47"/>
      <c r="W85" s="47"/>
      <c r="X85" s="47"/>
      <c r="Y85" s="47"/>
    </row>
    <row r="86" spans="12:25" x14ac:dyDescent="0.2">
      <c r="L86" s="49"/>
      <c r="M86" s="158"/>
      <c r="N86" s="158"/>
      <c r="O86" s="158"/>
      <c r="P86" s="158"/>
      <c r="Q86" s="158"/>
      <c r="R86" s="48"/>
      <c r="S86" s="48"/>
      <c r="T86" s="48"/>
      <c r="U86" s="48"/>
      <c r="V86" s="164"/>
      <c r="W86" s="164"/>
      <c r="X86" s="164"/>
      <c r="Y86" s="164"/>
    </row>
    <row r="87" spans="12:25" ht="15.75" x14ac:dyDescent="0.2">
      <c r="L87" s="49"/>
      <c r="M87" s="150"/>
      <c r="N87" s="150"/>
      <c r="O87" s="150"/>
      <c r="P87" s="150"/>
      <c r="Q87" s="150"/>
      <c r="R87" s="51"/>
      <c r="S87" s="51"/>
      <c r="T87" s="51"/>
      <c r="U87" s="51"/>
      <c r="V87" s="59"/>
      <c r="W87" s="59"/>
      <c r="X87" s="59"/>
      <c r="Y87" s="59"/>
    </row>
    <row r="88" spans="12:25" ht="15.75" x14ac:dyDescent="0.2">
      <c r="L88" s="49"/>
      <c r="M88" s="165"/>
      <c r="N88" s="165"/>
      <c r="O88" s="165"/>
      <c r="P88" s="165"/>
      <c r="Q88" s="165"/>
      <c r="R88" s="51"/>
      <c r="S88" s="51"/>
      <c r="T88" s="51"/>
      <c r="U88" s="51"/>
      <c r="V88" s="47"/>
      <c r="W88" s="47"/>
      <c r="X88" s="47"/>
      <c r="Y88" s="47"/>
    </row>
    <row r="89" spans="12:25" ht="15.75" x14ac:dyDescent="0.2">
      <c r="L89" s="49"/>
      <c r="M89" s="150"/>
      <c r="N89" s="150"/>
      <c r="O89" s="150"/>
      <c r="P89" s="150"/>
      <c r="Q89" s="150"/>
      <c r="R89" s="51"/>
      <c r="S89" s="51"/>
      <c r="T89" s="51"/>
      <c r="U89" s="51"/>
      <c r="V89" s="47"/>
      <c r="W89" s="47"/>
      <c r="X89" s="47"/>
      <c r="Y89" s="47"/>
    </row>
    <row r="90" spans="12:25" ht="15.75" x14ac:dyDescent="0.2">
      <c r="L90" s="49"/>
      <c r="M90" s="150"/>
      <c r="N90" s="150"/>
      <c r="O90" s="150"/>
      <c r="P90" s="150"/>
      <c r="Q90" s="150"/>
      <c r="R90" s="51"/>
      <c r="S90" s="51"/>
      <c r="T90" s="51"/>
      <c r="U90" s="51"/>
      <c r="V90" s="47"/>
      <c r="W90" s="47"/>
      <c r="X90" s="47"/>
      <c r="Y90" s="47"/>
    </row>
    <row r="91" spans="12:25" ht="15.75" x14ac:dyDescent="0.2">
      <c r="L91" s="49"/>
      <c r="M91" s="150"/>
      <c r="N91" s="150"/>
      <c r="O91" s="150"/>
      <c r="P91" s="150"/>
      <c r="Q91" s="150"/>
      <c r="R91" s="51"/>
      <c r="S91" s="51"/>
      <c r="T91" s="51"/>
      <c r="U91" s="51"/>
      <c r="V91" s="47"/>
      <c r="W91" s="47"/>
      <c r="X91" s="47"/>
      <c r="Y91" s="47"/>
    </row>
    <row r="92" spans="12:25" ht="15.75" x14ac:dyDescent="0.2">
      <c r="L92" s="49"/>
      <c r="M92" s="150"/>
      <c r="N92" s="150"/>
      <c r="O92" s="150"/>
      <c r="P92" s="150"/>
      <c r="Q92" s="150"/>
      <c r="R92" s="51"/>
      <c r="S92" s="51"/>
      <c r="T92" s="51"/>
      <c r="U92" s="51"/>
      <c r="V92" s="47"/>
      <c r="W92" s="47"/>
      <c r="X92" s="47"/>
      <c r="Y92" s="47"/>
    </row>
    <row r="93" spans="12:25" ht="15.75" x14ac:dyDescent="0.2">
      <c r="L93" s="49"/>
      <c r="M93" s="150"/>
      <c r="N93" s="150"/>
      <c r="O93" s="150"/>
      <c r="P93" s="150"/>
      <c r="Q93" s="150"/>
      <c r="R93" s="51"/>
      <c r="S93" s="51"/>
      <c r="T93" s="51"/>
      <c r="U93" s="51"/>
      <c r="V93" s="47"/>
      <c r="W93" s="47"/>
      <c r="X93" s="47"/>
      <c r="Y93" s="47"/>
    </row>
    <row r="94" spans="12:25" ht="15.75" x14ac:dyDescent="0.2">
      <c r="L94" s="49"/>
      <c r="M94" s="150"/>
      <c r="N94" s="150"/>
      <c r="O94" s="150"/>
      <c r="P94" s="150"/>
      <c r="Q94" s="150"/>
      <c r="R94" s="51"/>
      <c r="S94" s="51"/>
      <c r="T94" s="51"/>
      <c r="U94" s="51"/>
      <c r="V94" s="47"/>
      <c r="W94" s="47"/>
      <c r="X94" s="47"/>
      <c r="Y94" s="47"/>
    </row>
    <row r="95" spans="12:25" ht="15.75" x14ac:dyDescent="0.2">
      <c r="L95" s="49"/>
      <c r="M95" s="150"/>
      <c r="N95" s="150"/>
      <c r="O95" s="150"/>
      <c r="P95" s="150"/>
      <c r="Q95" s="150"/>
      <c r="R95" s="51"/>
      <c r="S95" s="51"/>
      <c r="T95" s="51"/>
      <c r="U95" s="51"/>
      <c r="V95" s="47"/>
      <c r="W95" s="47"/>
      <c r="X95" s="47"/>
      <c r="Y95" s="47"/>
    </row>
    <row r="96" spans="12:25" ht="15.75" x14ac:dyDescent="0.2">
      <c r="L96" s="49"/>
      <c r="M96" s="150"/>
      <c r="N96" s="150"/>
      <c r="O96" s="150"/>
      <c r="P96" s="150"/>
      <c r="Q96" s="150"/>
      <c r="R96" s="51"/>
      <c r="S96" s="51"/>
      <c r="T96" s="51"/>
      <c r="U96" s="51"/>
      <c r="V96" s="47"/>
      <c r="W96" s="47"/>
      <c r="X96" s="47"/>
      <c r="Y96" s="47"/>
    </row>
    <row r="97" spans="12:25" ht="15.75" x14ac:dyDescent="0.2">
      <c r="L97" s="49"/>
      <c r="M97" s="150"/>
      <c r="N97" s="150"/>
      <c r="O97" s="150"/>
      <c r="P97" s="150"/>
      <c r="Q97" s="150"/>
      <c r="R97" s="51"/>
      <c r="S97" s="51"/>
      <c r="T97" s="51"/>
      <c r="U97" s="51"/>
      <c r="V97" s="47"/>
      <c r="W97" s="47"/>
      <c r="X97" s="47"/>
      <c r="Y97" s="47"/>
    </row>
    <row r="98" spans="12:25" ht="15.75" x14ac:dyDescent="0.2">
      <c r="L98" s="49"/>
      <c r="M98" s="150"/>
      <c r="N98" s="150"/>
      <c r="O98" s="150"/>
      <c r="P98" s="150"/>
      <c r="Q98" s="150"/>
      <c r="R98" s="51"/>
      <c r="S98" s="51"/>
      <c r="T98" s="51"/>
      <c r="U98" s="51"/>
      <c r="V98" s="47"/>
      <c r="W98" s="47"/>
      <c r="X98" s="47"/>
      <c r="Y98" s="47"/>
    </row>
    <row r="99" spans="12:25" ht="15.75" x14ac:dyDescent="0.2">
      <c r="L99" s="49"/>
      <c r="M99" s="150"/>
      <c r="N99" s="150"/>
      <c r="O99" s="150"/>
      <c r="P99" s="150"/>
      <c r="Q99" s="150"/>
      <c r="R99" s="51"/>
      <c r="S99" s="51"/>
      <c r="T99" s="51"/>
      <c r="U99" s="51"/>
      <c r="V99" s="47"/>
      <c r="W99" s="47"/>
      <c r="X99" s="47"/>
      <c r="Y99" s="47"/>
    </row>
    <row r="100" spans="12:25" ht="15.75" x14ac:dyDescent="0.2">
      <c r="L100" s="49"/>
      <c r="M100" s="150"/>
      <c r="N100" s="150"/>
      <c r="O100" s="150"/>
      <c r="P100" s="150"/>
      <c r="Q100" s="150"/>
      <c r="R100" s="51"/>
      <c r="S100" s="51"/>
      <c r="T100" s="51"/>
      <c r="U100" s="51"/>
      <c r="V100" s="47"/>
      <c r="W100" s="47"/>
      <c r="X100" s="47"/>
      <c r="Y100" s="47"/>
    </row>
    <row r="101" spans="12:25" ht="15.75" x14ac:dyDescent="0.2">
      <c r="L101" s="49"/>
      <c r="M101" s="150"/>
      <c r="N101" s="150"/>
      <c r="O101" s="150"/>
      <c r="P101" s="150"/>
      <c r="Q101" s="150"/>
      <c r="R101" s="51"/>
      <c r="S101" s="51"/>
      <c r="T101" s="51"/>
      <c r="U101" s="51"/>
      <c r="V101" s="47"/>
      <c r="W101" s="47"/>
      <c r="X101" s="47"/>
      <c r="Y101" s="47"/>
    </row>
    <row r="102" spans="12:25" ht="15.75" x14ac:dyDescent="0.2">
      <c r="L102" s="49"/>
      <c r="M102" s="150"/>
      <c r="N102" s="150"/>
      <c r="O102" s="150"/>
      <c r="P102" s="150"/>
      <c r="Q102" s="150"/>
      <c r="R102" s="51"/>
      <c r="S102" s="51"/>
      <c r="T102" s="51"/>
      <c r="U102" s="51"/>
      <c r="V102" s="47"/>
      <c r="W102" s="47"/>
      <c r="X102" s="47"/>
      <c r="Y102" s="47"/>
    </row>
    <row r="103" spans="12:25" ht="15.75" x14ac:dyDescent="0.2">
      <c r="L103" s="49"/>
      <c r="M103" s="150"/>
      <c r="N103" s="150"/>
      <c r="O103" s="150"/>
      <c r="P103" s="150"/>
      <c r="Q103" s="150"/>
      <c r="R103" s="51"/>
      <c r="S103" s="51"/>
      <c r="T103" s="51"/>
      <c r="U103" s="51"/>
      <c r="V103" s="47"/>
      <c r="W103" s="47"/>
      <c r="X103" s="47"/>
      <c r="Y103" s="47"/>
    </row>
    <row r="104" spans="12:25" ht="15.75" x14ac:dyDescent="0.2">
      <c r="L104" s="49"/>
      <c r="M104" s="150"/>
      <c r="N104" s="150"/>
      <c r="O104" s="150"/>
      <c r="P104" s="150"/>
      <c r="Q104" s="150"/>
      <c r="R104" s="60"/>
      <c r="S104" s="60"/>
      <c r="T104" s="60"/>
      <c r="U104" s="60"/>
      <c r="V104" s="47"/>
      <c r="W104" s="47"/>
      <c r="X104" s="47"/>
      <c r="Y104" s="47"/>
    </row>
    <row r="105" spans="12:25" ht="15.75" x14ac:dyDescent="0.2">
      <c r="L105" s="49"/>
      <c r="M105" s="150"/>
      <c r="N105" s="150"/>
      <c r="O105" s="150"/>
      <c r="P105" s="150"/>
      <c r="Q105" s="150"/>
      <c r="R105" s="60"/>
      <c r="S105" s="60"/>
      <c r="T105" s="60"/>
      <c r="U105" s="60"/>
      <c r="V105" s="47"/>
      <c r="W105" s="47"/>
      <c r="X105" s="47"/>
      <c r="Y105" s="47"/>
    </row>
    <row r="106" spans="12:25" ht="15.75" x14ac:dyDescent="0.2">
      <c r="L106" s="49"/>
      <c r="M106" s="150"/>
      <c r="N106" s="150"/>
      <c r="O106" s="150"/>
      <c r="P106" s="150"/>
      <c r="Q106" s="150"/>
      <c r="R106" s="51"/>
      <c r="S106" s="51"/>
      <c r="T106" s="51"/>
      <c r="U106" s="51"/>
      <c r="V106" s="47"/>
      <c r="W106" s="47"/>
      <c r="X106" s="47"/>
      <c r="Y106" s="47"/>
    </row>
    <row r="107" spans="12:25" ht="15.75" x14ac:dyDescent="0.2">
      <c r="L107" s="49"/>
      <c r="M107" s="150"/>
      <c r="N107" s="150"/>
      <c r="O107" s="150"/>
      <c r="P107" s="150"/>
      <c r="Q107" s="150"/>
      <c r="R107" s="51"/>
      <c r="S107" s="51"/>
      <c r="T107" s="51"/>
      <c r="U107" s="51"/>
      <c r="V107" s="47"/>
      <c r="W107" s="47"/>
      <c r="X107" s="47"/>
      <c r="Y107" s="47"/>
    </row>
    <row r="108" spans="12:25" ht="15.75" x14ac:dyDescent="0.2">
      <c r="L108" s="49"/>
      <c r="M108" s="150"/>
      <c r="N108" s="150"/>
      <c r="O108" s="150"/>
      <c r="P108" s="150"/>
      <c r="Q108" s="150"/>
      <c r="R108" s="51"/>
      <c r="S108" s="51"/>
      <c r="T108" s="51"/>
      <c r="U108" s="51"/>
      <c r="V108" s="47"/>
      <c r="W108" s="47"/>
      <c r="X108" s="47"/>
      <c r="Y108" s="47"/>
    </row>
    <row r="109" spans="12:25" ht="15.75" x14ac:dyDescent="0.2">
      <c r="L109" s="49"/>
      <c r="M109" s="150"/>
      <c r="N109" s="150"/>
      <c r="O109" s="150"/>
      <c r="P109" s="150"/>
      <c r="Q109" s="150"/>
      <c r="R109" s="51"/>
      <c r="S109" s="51"/>
      <c r="T109" s="51"/>
      <c r="U109" s="51"/>
      <c r="V109" s="47"/>
      <c r="W109" s="47"/>
      <c r="X109" s="47"/>
      <c r="Y109" s="47"/>
    </row>
    <row r="110" spans="12:25" ht="18.75" x14ac:dyDescent="0.2">
      <c r="L110" s="61"/>
      <c r="M110" s="50"/>
      <c r="N110" s="50"/>
      <c r="O110" s="50"/>
      <c r="P110" s="50"/>
      <c r="Q110" s="50"/>
      <c r="R110" s="50"/>
      <c r="S110" s="50"/>
      <c r="T110" s="50"/>
      <c r="U110" s="62"/>
      <c r="V110" s="47"/>
      <c r="W110" s="47"/>
      <c r="X110" s="47"/>
      <c r="Y110" s="47"/>
    </row>
    <row r="111" spans="12:25" ht="22.5" x14ac:dyDescent="0.2"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47"/>
      <c r="W111" s="47"/>
      <c r="X111" s="47"/>
      <c r="Y111" s="47"/>
    </row>
    <row r="112" spans="12:25" x14ac:dyDescent="0.2">
      <c r="L112" s="161"/>
      <c r="M112" s="162"/>
      <c r="N112" s="162"/>
      <c r="O112" s="162"/>
      <c r="P112" s="162"/>
      <c r="Q112" s="162"/>
      <c r="R112" s="163"/>
      <c r="S112" s="163"/>
      <c r="T112" s="163"/>
      <c r="U112" s="163"/>
      <c r="V112" s="47"/>
      <c r="W112" s="47"/>
      <c r="X112" s="47"/>
      <c r="Y112" s="47"/>
    </row>
    <row r="113" spans="12:25" x14ac:dyDescent="0.2">
      <c r="L113" s="161"/>
      <c r="M113" s="162"/>
      <c r="N113" s="162"/>
      <c r="O113" s="162"/>
      <c r="P113" s="162"/>
      <c r="Q113" s="162"/>
      <c r="R113" s="149"/>
      <c r="S113" s="149"/>
      <c r="T113" s="149"/>
      <c r="U113" s="149"/>
      <c r="V113" s="47"/>
      <c r="W113" s="47"/>
      <c r="X113" s="47"/>
      <c r="Y113" s="47"/>
    </row>
    <row r="114" spans="12:25" x14ac:dyDescent="0.2">
      <c r="L114" s="161"/>
      <c r="M114" s="162"/>
      <c r="N114" s="162"/>
      <c r="O114" s="162"/>
      <c r="P114" s="162"/>
      <c r="Q114" s="162"/>
      <c r="R114" s="149"/>
      <c r="S114" s="63"/>
      <c r="T114" s="63"/>
      <c r="U114" s="63"/>
      <c r="V114" s="47"/>
      <c r="W114" s="47"/>
      <c r="X114" s="47"/>
      <c r="Y114" s="47"/>
    </row>
    <row r="115" spans="12:25" x14ac:dyDescent="0.2">
      <c r="L115" s="49"/>
      <c r="M115" s="158"/>
      <c r="N115" s="158"/>
      <c r="O115" s="158"/>
      <c r="P115" s="158"/>
      <c r="Q115" s="158"/>
      <c r="R115" s="48"/>
      <c r="S115" s="48"/>
      <c r="T115" s="48"/>
      <c r="U115" s="48"/>
      <c r="V115" s="47"/>
      <c r="W115" s="47"/>
      <c r="X115" s="47"/>
      <c r="Y115" s="47"/>
    </row>
    <row r="116" spans="12:25" ht="18.75" x14ac:dyDescent="0.2">
      <c r="L116" s="49"/>
      <c r="M116" s="159"/>
      <c r="N116" s="159"/>
      <c r="O116" s="159"/>
      <c r="P116" s="159"/>
      <c r="Q116" s="159"/>
      <c r="R116" s="51"/>
      <c r="S116" s="51"/>
      <c r="T116" s="51"/>
      <c r="U116" s="51"/>
      <c r="V116" s="47"/>
      <c r="W116" s="47"/>
      <c r="X116" s="47"/>
      <c r="Y116" s="47"/>
    </row>
    <row r="117" spans="12:25" ht="15.75" x14ac:dyDescent="0.2">
      <c r="L117" s="49"/>
      <c r="M117" s="156"/>
      <c r="N117" s="157"/>
      <c r="O117" s="157"/>
      <c r="P117" s="157"/>
      <c r="Q117" s="157"/>
      <c r="R117" s="51"/>
      <c r="S117" s="51"/>
      <c r="T117" s="51"/>
      <c r="U117" s="51"/>
      <c r="V117" s="47"/>
      <c r="W117" s="59"/>
      <c r="X117" s="47"/>
      <c r="Y117" s="47"/>
    </row>
    <row r="118" spans="12:25" ht="15.75" x14ac:dyDescent="0.2">
      <c r="L118" s="49"/>
      <c r="M118" s="156"/>
      <c r="N118" s="157"/>
      <c r="O118" s="157"/>
      <c r="P118" s="157"/>
      <c r="Q118" s="157"/>
      <c r="R118" s="51"/>
      <c r="S118" s="51"/>
      <c r="T118" s="51"/>
      <c r="U118" s="51"/>
      <c r="V118" s="47"/>
      <c r="W118" s="59"/>
      <c r="X118" s="47"/>
      <c r="Y118" s="47"/>
    </row>
    <row r="119" spans="12:25" ht="15.75" x14ac:dyDescent="0.2">
      <c r="L119" s="49"/>
      <c r="M119" s="156"/>
      <c r="N119" s="157"/>
      <c r="O119" s="157"/>
      <c r="P119" s="157"/>
      <c r="Q119" s="157"/>
      <c r="R119" s="51"/>
      <c r="S119" s="51"/>
      <c r="T119" s="51"/>
      <c r="U119" s="51"/>
      <c r="V119" s="47"/>
      <c r="W119" s="59"/>
      <c r="X119" s="47"/>
      <c r="Y119" s="47"/>
    </row>
    <row r="120" spans="12:25" ht="15.75" x14ac:dyDescent="0.2">
      <c r="L120" s="49"/>
      <c r="M120" s="156"/>
      <c r="N120" s="157"/>
      <c r="O120" s="157"/>
      <c r="P120" s="157"/>
      <c r="Q120" s="157"/>
      <c r="R120" s="51"/>
      <c r="S120" s="51"/>
      <c r="T120" s="51"/>
      <c r="U120" s="51"/>
      <c r="V120" s="47"/>
      <c r="W120" s="59"/>
      <c r="X120" s="47"/>
      <c r="Y120" s="47"/>
    </row>
    <row r="121" spans="12:25" ht="15.75" x14ac:dyDescent="0.2">
      <c r="L121" s="49"/>
      <c r="M121" s="156"/>
      <c r="N121" s="157"/>
      <c r="O121" s="157"/>
      <c r="P121" s="157"/>
      <c r="Q121" s="157"/>
      <c r="R121" s="51"/>
      <c r="S121" s="51"/>
      <c r="T121" s="51"/>
      <c r="U121" s="51"/>
      <c r="V121" s="47"/>
      <c r="W121" s="47"/>
      <c r="X121" s="47"/>
      <c r="Y121" s="47"/>
    </row>
    <row r="122" spans="12:25" ht="15.75" x14ac:dyDescent="0.2">
      <c r="L122" s="49"/>
      <c r="M122" s="156"/>
      <c r="N122" s="157"/>
      <c r="O122" s="157"/>
      <c r="P122" s="157"/>
      <c r="Q122" s="157"/>
      <c r="R122" s="51"/>
      <c r="S122" s="51"/>
      <c r="T122" s="51"/>
      <c r="U122" s="51"/>
      <c r="V122" s="47"/>
      <c r="W122" s="59"/>
      <c r="X122" s="47"/>
      <c r="Y122" s="47"/>
    </row>
    <row r="123" spans="12:25" ht="15.75" x14ac:dyDescent="0.2">
      <c r="L123" s="49"/>
      <c r="M123" s="155"/>
      <c r="N123" s="155"/>
      <c r="O123" s="155"/>
      <c r="P123" s="155"/>
      <c r="Q123" s="155"/>
      <c r="R123" s="51"/>
      <c r="S123" s="51"/>
      <c r="T123" s="51"/>
      <c r="U123" s="51"/>
      <c r="V123" s="47"/>
      <c r="W123" s="47"/>
      <c r="X123" s="47"/>
      <c r="Y123" s="47"/>
    </row>
    <row r="124" spans="12:25" ht="15.75" x14ac:dyDescent="0.2">
      <c r="L124" s="49"/>
      <c r="M124" s="156"/>
      <c r="N124" s="157"/>
      <c r="O124" s="157"/>
      <c r="P124" s="157"/>
      <c r="Q124" s="157"/>
      <c r="R124" s="51"/>
      <c r="S124" s="51"/>
      <c r="T124" s="51"/>
      <c r="U124" s="51"/>
      <c r="V124" s="47"/>
      <c r="W124" s="47"/>
      <c r="X124" s="47"/>
      <c r="Y124" s="47"/>
    </row>
    <row r="125" spans="12:25" ht="15.75" x14ac:dyDescent="0.2">
      <c r="L125" s="49"/>
      <c r="M125" s="156"/>
      <c r="N125" s="157"/>
      <c r="O125" s="157"/>
      <c r="P125" s="157"/>
      <c r="Q125" s="157"/>
      <c r="R125" s="51"/>
      <c r="S125" s="51"/>
      <c r="T125" s="51"/>
      <c r="U125" s="51"/>
      <c r="V125" s="47"/>
      <c r="W125" s="47"/>
      <c r="X125" s="47"/>
      <c r="Y125" s="47"/>
    </row>
    <row r="126" spans="12:25" ht="15.75" x14ac:dyDescent="0.2">
      <c r="L126" s="49"/>
      <c r="M126" s="156"/>
      <c r="N126" s="157"/>
      <c r="O126" s="157"/>
      <c r="P126" s="157"/>
      <c r="Q126" s="157"/>
      <c r="R126" s="51"/>
      <c r="S126" s="51"/>
      <c r="T126" s="51"/>
      <c r="U126" s="51"/>
      <c r="V126" s="47"/>
      <c r="W126" s="59"/>
      <c r="X126" s="47"/>
      <c r="Y126" s="47"/>
    </row>
    <row r="127" spans="12:25" ht="15.75" x14ac:dyDescent="0.2">
      <c r="L127" s="49"/>
      <c r="M127" s="156"/>
      <c r="N127" s="157"/>
      <c r="O127" s="157"/>
      <c r="P127" s="157"/>
      <c r="Q127" s="157"/>
      <c r="R127" s="51"/>
      <c r="S127" s="51"/>
      <c r="T127" s="51"/>
      <c r="U127" s="51"/>
      <c r="V127" s="47"/>
      <c r="W127" s="59"/>
      <c r="X127" s="47"/>
      <c r="Y127" s="47"/>
    </row>
    <row r="128" spans="12:25" ht="15.75" x14ac:dyDescent="0.2">
      <c r="L128" s="49"/>
      <c r="M128" s="156"/>
      <c r="N128" s="157"/>
      <c r="O128" s="157"/>
      <c r="P128" s="157"/>
      <c r="Q128" s="157"/>
      <c r="R128" s="51"/>
      <c r="S128" s="51"/>
      <c r="T128" s="51"/>
      <c r="U128" s="51"/>
      <c r="V128" s="47"/>
      <c r="W128" s="47"/>
      <c r="X128" s="47"/>
      <c r="Y128" s="47"/>
    </row>
    <row r="129" spans="12:25" x14ac:dyDescent="0.2">
      <c r="L129" s="61"/>
      <c r="M129" s="50"/>
      <c r="N129" s="50"/>
      <c r="O129" s="50"/>
      <c r="P129" s="50"/>
      <c r="Q129" s="50"/>
      <c r="R129" s="50"/>
      <c r="S129" s="64"/>
      <c r="T129" s="64"/>
      <c r="U129" s="50"/>
      <c r="V129" s="47"/>
      <c r="W129" s="47"/>
      <c r="X129" s="47"/>
      <c r="Y129" s="47"/>
    </row>
    <row r="130" spans="12:25" x14ac:dyDescent="0.2">
      <c r="L130" s="61"/>
      <c r="M130" s="50"/>
      <c r="N130" s="50"/>
      <c r="O130" s="50"/>
      <c r="P130" s="50"/>
      <c r="Q130" s="50"/>
      <c r="R130" s="50"/>
      <c r="S130" s="50"/>
      <c r="T130" s="50"/>
      <c r="U130" s="50"/>
      <c r="V130" s="47"/>
      <c r="W130" s="47"/>
      <c r="X130" s="47"/>
      <c r="Y130" s="47"/>
    </row>
    <row r="131" spans="12:25" x14ac:dyDescent="0.2">
      <c r="L131" s="61"/>
      <c r="M131" s="50"/>
      <c r="N131" s="50"/>
      <c r="O131" s="50"/>
      <c r="P131" s="50"/>
      <c r="Q131" s="50"/>
      <c r="R131" s="50"/>
      <c r="S131" s="50"/>
      <c r="T131" s="50"/>
      <c r="U131" s="50"/>
      <c r="V131" s="47"/>
      <c r="W131" s="47"/>
      <c r="X131" s="47"/>
      <c r="Y131" s="47"/>
    </row>
    <row r="132" spans="12:25" x14ac:dyDescent="0.2">
      <c r="L132" s="61"/>
      <c r="M132" s="50"/>
      <c r="N132" s="50"/>
      <c r="O132" s="50"/>
      <c r="P132" s="50"/>
      <c r="Q132" s="50"/>
      <c r="R132" s="50"/>
      <c r="S132" s="50"/>
      <c r="T132" s="50"/>
      <c r="U132" s="50"/>
      <c r="V132" s="47"/>
      <c r="W132" s="47"/>
      <c r="X132" s="47"/>
      <c r="Y132" s="47"/>
    </row>
    <row r="133" spans="12:25" x14ac:dyDescent="0.2">
      <c r="L133" s="61"/>
      <c r="M133" s="50"/>
      <c r="N133" s="50"/>
      <c r="O133" s="50"/>
      <c r="P133" s="50"/>
      <c r="Q133" s="50"/>
      <c r="R133" s="50"/>
      <c r="S133" s="50"/>
      <c r="T133" s="50"/>
      <c r="U133" s="50"/>
      <c r="V133" s="47"/>
      <c r="W133" s="47"/>
      <c r="X133" s="47"/>
      <c r="Y133" s="47"/>
    </row>
    <row r="134" spans="12:25" ht="18.75" x14ac:dyDescent="0.2">
      <c r="L134" s="61"/>
      <c r="M134" s="148"/>
      <c r="N134" s="148"/>
      <c r="O134" s="148"/>
      <c r="P134" s="148"/>
      <c r="Q134" s="148"/>
      <c r="R134" s="148"/>
      <c r="S134" s="148"/>
      <c r="T134" s="51"/>
      <c r="U134" s="50"/>
      <c r="V134" s="47"/>
      <c r="W134" s="47"/>
      <c r="X134" s="47"/>
      <c r="Y134" s="47"/>
    </row>
    <row r="135" spans="12:25" ht="18.75" x14ac:dyDescent="0.2">
      <c r="L135" s="61"/>
      <c r="M135" s="148"/>
      <c r="N135" s="148"/>
      <c r="O135" s="148"/>
      <c r="P135" s="148"/>
      <c r="Q135" s="148"/>
      <c r="R135" s="148"/>
      <c r="S135" s="148"/>
      <c r="T135" s="51"/>
      <c r="U135" s="50"/>
      <c r="V135" s="47"/>
      <c r="W135" s="47"/>
      <c r="X135" s="47"/>
      <c r="Y135" s="47"/>
    </row>
    <row r="136" spans="12:25" ht="18.75" x14ac:dyDescent="0.2">
      <c r="L136" s="61"/>
      <c r="M136" s="148"/>
      <c r="N136" s="148"/>
      <c r="O136" s="148"/>
      <c r="P136" s="148"/>
      <c r="Q136" s="148"/>
      <c r="R136" s="148"/>
      <c r="S136" s="148"/>
      <c r="T136" s="65"/>
      <c r="U136" s="50"/>
      <c r="V136" s="47"/>
      <c r="W136" s="47"/>
      <c r="X136" s="47"/>
      <c r="Y136" s="47"/>
    </row>
    <row r="137" spans="12:25" x14ac:dyDescent="0.2">
      <c r="L137" s="61"/>
      <c r="M137" s="50"/>
      <c r="N137" s="50"/>
      <c r="O137" s="50"/>
      <c r="P137" s="50"/>
      <c r="Q137" s="50"/>
      <c r="R137" s="50"/>
      <c r="S137" s="50"/>
      <c r="T137" s="50"/>
      <c r="U137" s="50"/>
      <c r="V137" s="47"/>
      <c r="W137" s="47"/>
      <c r="X137" s="47"/>
      <c r="Y137" s="47"/>
    </row>
    <row r="138" spans="12:25" ht="18.75" x14ac:dyDescent="0.3">
      <c r="L138" s="61"/>
      <c r="M138" s="50"/>
      <c r="N138" s="151"/>
      <c r="O138" s="151"/>
      <c r="P138" s="151"/>
      <c r="Q138" s="151"/>
      <c r="R138" s="151"/>
      <c r="S138" s="151"/>
      <c r="T138" s="151"/>
      <c r="U138" s="151"/>
      <c r="V138" s="47"/>
      <c r="W138" s="47"/>
      <c r="X138" s="47"/>
      <c r="Y138" s="47"/>
    </row>
  </sheetData>
  <mergeCells count="172">
    <mergeCell ref="B59:B64"/>
    <mergeCell ref="C59:F59"/>
    <mergeCell ref="C60:F60"/>
    <mergeCell ref="C61:F61"/>
    <mergeCell ref="C62:F62"/>
    <mergeCell ref="C63:F63"/>
    <mergeCell ref="C64:F64"/>
    <mergeCell ref="B76:H76"/>
    <mergeCell ref="B77:H77"/>
    <mergeCell ref="B65:F65"/>
    <mergeCell ref="B66:B70"/>
    <mergeCell ref="C66:F66"/>
    <mergeCell ref="C67:F67"/>
    <mergeCell ref="C68:F68"/>
    <mergeCell ref="C69:F69"/>
    <mergeCell ref="C70:F70"/>
    <mergeCell ref="B51:F51"/>
    <mergeCell ref="A53:J53"/>
    <mergeCell ref="A54:A56"/>
    <mergeCell ref="B54:F56"/>
    <mergeCell ref="G54:J54"/>
    <mergeCell ref="G55:G56"/>
    <mergeCell ref="H55:J55"/>
    <mergeCell ref="B57:F57"/>
    <mergeCell ref="B58:F58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23:C23"/>
    <mergeCell ref="B24:C24"/>
    <mergeCell ref="A25:J25"/>
    <mergeCell ref="A26:A27"/>
    <mergeCell ref="B26:F27"/>
    <mergeCell ref="G26:G27"/>
    <mergeCell ref="H26:J26"/>
    <mergeCell ref="B38:F38"/>
    <mergeCell ref="B28:F28"/>
    <mergeCell ref="B37:F37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  <mergeCell ref="B9:C9"/>
    <mergeCell ref="C80:J80"/>
    <mergeCell ref="L59:U59"/>
    <mergeCell ref="L60:L62"/>
    <mergeCell ref="M60:N62"/>
    <mergeCell ref="O60:O62"/>
    <mergeCell ref="P60:P62"/>
    <mergeCell ref="Q60:Q62"/>
    <mergeCell ref="R60:R62"/>
    <mergeCell ref="S60:T60"/>
    <mergeCell ref="U60:U62"/>
    <mergeCell ref="S61:T61"/>
    <mergeCell ref="M63:N63"/>
    <mergeCell ref="M64:N64"/>
    <mergeCell ref="M65:N65"/>
    <mergeCell ref="M66:N66"/>
    <mergeCell ref="M67:N67"/>
    <mergeCell ref="B78:H78"/>
    <mergeCell ref="M73:N73"/>
    <mergeCell ref="M74:N74"/>
    <mergeCell ref="M75:N75"/>
    <mergeCell ref="M76:N76"/>
    <mergeCell ref="M77:N77"/>
    <mergeCell ref="M68:N68"/>
    <mergeCell ref="M69:N69"/>
    <mergeCell ref="M70:N70"/>
    <mergeCell ref="M71:N71"/>
    <mergeCell ref="M72:N72"/>
    <mergeCell ref="L83:U83"/>
    <mergeCell ref="L84:L85"/>
    <mergeCell ref="M84:Q85"/>
    <mergeCell ref="R84:R85"/>
    <mergeCell ref="S84:U84"/>
    <mergeCell ref="M78:N78"/>
    <mergeCell ref="M79:N79"/>
    <mergeCell ref="M80:N80"/>
    <mergeCell ref="M81:N81"/>
    <mergeCell ref="M82:N82"/>
    <mergeCell ref="M90:Q90"/>
    <mergeCell ref="M91:Q91"/>
    <mergeCell ref="M92:Q92"/>
    <mergeCell ref="M93:Q93"/>
    <mergeCell ref="M94:Q94"/>
    <mergeCell ref="M86:Q86"/>
    <mergeCell ref="V86:Y86"/>
    <mergeCell ref="M87:Q87"/>
    <mergeCell ref="M88:Q88"/>
    <mergeCell ref="M89:Q89"/>
    <mergeCell ref="M100:Q100"/>
    <mergeCell ref="M101:Q101"/>
    <mergeCell ref="M102:Q102"/>
    <mergeCell ref="M103:Q103"/>
    <mergeCell ref="M104:Q104"/>
    <mergeCell ref="M95:Q95"/>
    <mergeCell ref="M96:Q96"/>
    <mergeCell ref="M97:Q97"/>
    <mergeCell ref="M98:Q98"/>
    <mergeCell ref="M99:Q99"/>
    <mergeCell ref="L111:U111"/>
    <mergeCell ref="L112:L114"/>
    <mergeCell ref="M112:Q114"/>
    <mergeCell ref="R112:U112"/>
    <mergeCell ref="R113:R114"/>
    <mergeCell ref="S113:U113"/>
    <mergeCell ref="M105:Q105"/>
    <mergeCell ref="M106:Q106"/>
    <mergeCell ref="M107:Q107"/>
    <mergeCell ref="M108:Q108"/>
    <mergeCell ref="M109:Q109"/>
    <mergeCell ref="M115:Q115"/>
    <mergeCell ref="M116:Q116"/>
    <mergeCell ref="M117:M122"/>
    <mergeCell ref="N117:Q117"/>
    <mergeCell ref="N118:Q118"/>
    <mergeCell ref="N119:Q119"/>
    <mergeCell ref="N120:Q120"/>
    <mergeCell ref="N121:Q121"/>
    <mergeCell ref="N122:Q122"/>
    <mergeCell ref="M134:S134"/>
    <mergeCell ref="M135:S135"/>
    <mergeCell ref="M136:S136"/>
    <mergeCell ref="N138:U138"/>
    <mergeCell ref="M123:Q123"/>
    <mergeCell ref="M124:M128"/>
    <mergeCell ref="N124:Q124"/>
    <mergeCell ref="N125:Q125"/>
    <mergeCell ref="N126:Q126"/>
    <mergeCell ref="N127:Q127"/>
    <mergeCell ref="N128:Q12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138"/>
  <sheetViews>
    <sheetView topLeftCell="A19" workbookViewId="0">
      <selection activeCell="M39" sqref="M39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24</v>
      </c>
      <c r="E6" s="18">
        <v>0</v>
      </c>
      <c r="F6" s="18">
        <v>0</v>
      </c>
      <c r="G6" s="18">
        <v>24</v>
      </c>
      <c r="H6" s="17" t="s">
        <v>7</v>
      </c>
      <c r="I6" s="17" t="s">
        <v>7</v>
      </c>
      <c r="J6" s="36">
        <f>SUM(D6:F6)</f>
        <v>24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8</v>
      </c>
      <c r="E8" s="18">
        <v>0</v>
      </c>
      <c r="F8" s="18">
        <v>0</v>
      </c>
      <c r="G8" s="18">
        <v>8</v>
      </c>
      <c r="H8" s="17" t="s">
        <v>7</v>
      </c>
      <c r="I8" s="17" t="s">
        <v>7</v>
      </c>
      <c r="J8" s="36">
        <f t="shared" si="0"/>
        <v>8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2</v>
      </c>
      <c r="E10" s="17">
        <v>0</v>
      </c>
      <c r="F10" s="17">
        <v>0</v>
      </c>
      <c r="G10" s="18">
        <v>2</v>
      </c>
      <c r="H10" s="17" t="s">
        <v>7</v>
      </c>
      <c r="I10" s="17" t="s">
        <v>7</v>
      </c>
      <c r="J10" s="36">
        <f t="shared" si="0"/>
        <v>2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1970</v>
      </c>
      <c r="E11" s="17">
        <v>0</v>
      </c>
      <c r="F11" s="17">
        <v>0</v>
      </c>
      <c r="G11" s="18">
        <v>1970</v>
      </c>
      <c r="H11" s="17">
        <v>565</v>
      </c>
      <c r="I11" s="17">
        <v>664</v>
      </c>
      <c r="J11" s="36">
        <f t="shared" si="0"/>
        <v>1970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1259</v>
      </c>
      <c r="E12" s="17">
        <v>0</v>
      </c>
      <c r="F12" s="17">
        <v>0</v>
      </c>
      <c r="G12" s="18">
        <v>1259</v>
      </c>
      <c r="H12" s="17">
        <v>366</v>
      </c>
      <c r="I12" s="17">
        <v>455</v>
      </c>
      <c r="J12" s="36">
        <f t="shared" si="0"/>
        <v>1259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59</v>
      </c>
      <c r="E13" s="17">
        <v>0</v>
      </c>
      <c r="F13" s="17">
        <v>0</v>
      </c>
      <c r="G13" s="18">
        <v>59</v>
      </c>
      <c r="H13" s="17">
        <v>20</v>
      </c>
      <c r="I13" s="17">
        <v>25</v>
      </c>
      <c r="J13" s="36">
        <f t="shared" si="0"/>
        <v>59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1970</v>
      </c>
      <c r="E17" s="17">
        <v>0</v>
      </c>
      <c r="F17" s="17">
        <v>0</v>
      </c>
      <c r="G17" s="18">
        <v>1970</v>
      </c>
      <c r="H17" s="17">
        <v>565</v>
      </c>
      <c r="I17" s="17">
        <v>664</v>
      </c>
      <c r="J17" s="36">
        <f t="shared" si="0"/>
        <v>1970</v>
      </c>
      <c r="K17" s="36">
        <f>H11+H14</f>
        <v>565</v>
      </c>
      <c r="L17" s="36">
        <f>I11+I14</f>
        <v>664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1259</v>
      </c>
      <c r="E18" s="17">
        <v>0</v>
      </c>
      <c r="F18" s="17">
        <v>0</v>
      </c>
      <c r="G18" s="18">
        <v>1259</v>
      </c>
      <c r="H18" s="17">
        <v>366</v>
      </c>
      <c r="I18" s="17">
        <v>455</v>
      </c>
      <c r="J18" s="43">
        <f t="shared" si="0"/>
        <v>1259</v>
      </c>
      <c r="K18" s="43">
        <f>H12+H15</f>
        <v>366</v>
      </c>
      <c r="L18" s="43">
        <f>I12+I15</f>
        <v>455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63.908629441624363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63.908629441624363</v>
      </c>
      <c r="H19" s="35">
        <f t="shared" si="1"/>
        <v>64.778761061946909</v>
      </c>
      <c r="I19" s="35">
        <f t="shared" si="1"/>
        <v>68.524096385542165</v>
      </c>
      <c r="J19" s="44">
        <f>G12+G15</f>
        <v>1259</v>
      </c>
      <c r="K19" s="45">
        <f>H12+H15</f>
        <v>366</v>
      </c>
      <c r="L19" s="45">
        <f>I12+I15</f>
        <v>455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1259</v>
      </c>
      <c r="E22" s="19">
        <f t="shared" ref="E22:G22" si="2">E18+E20+E21</f>
        <v>0</v>
      </c>
      <c r="F22" s="19">
        <f t="shared" si="2"/>
        <v>0</v>
      </c>
      <c r="G22" s="19">
        <f t="shared" si="2"/>
        <v>1259</v>
      </c>
      <c r="H22" s="19">
        <f>H18+H20+H21</f>
        <v>366</v>
      </c>
      <c r="I22" s="19">
        <f>I18+I21</f>
        <v>455</v>
      </c>
      <c r="J22" s="36">
        <f>G18+G20+G21</f>
        <v>1259</v>
      </c>
      <c r="K22" s="36">
        <f>H18+H20+H21</f>
        <v>366</v>
      </c>
      <c r="L22" s="36">
        <f>I18+I21</f>
        <v>455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/>
      <c r="E23" s="17"/>
      <c r="F23" s="17"/>
      <c r="G23" s="17"/>
      <c r="H23" s="17"/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24</v>
      </c>
      <c r="H29" s="17">
        <v>0</v>
      </c>
      <c r="I29" s="17">
        <v>9</v>
      </c>
      <c r="J29" s="17">
        <v>3</v>
      </c>
      <c r="K29" s="37">
        <f>G31+G32</f>
        <v>24</v>
      </c>
      <c r="L29" s="37">
        <f>H31+H32</f>
        <v>0</v>
      </c>
      <c r="M29" s="37">
        <f>I31+I32</f>
        <v>9</v>
      </c>
      <c r="N29" s="37">
        <f>J31+J32</f>
        <v>3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24</v>
      </c>
      <c r="H31" s="17">
        <v>0</v>
      </c>
      <c r="I31" s="17">
        <v>9</v>
      </c>
      <c r="J31" s="17">
        <v>3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7</v>
      </c>
      <c r="H33" s="17">
        <v>0</v>
      </c>
      <c r="I33" s="17">
        <v>3</v>
      </c>
      <c r="J33" s="17">
        <v>1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97</v>
      </c>
      <c r="H34" s="17">
        <v>0</v>
      </c>
      <c r="I34" s="17">
        <v>35</v>
      </c>
      <c r="J34" s="17">
        <v>41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98</v>
      </c>
      <c r="H35" s="17">
        <v>0</v>
      </c>
      <c r="I35" s="17">
        <v>34</v>
      </c>
      <c r="J35" s="17">
        <v>40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27</v>
      </c>
      <c r="H36" s="17">
        <v>0</v>
      </c>
      <c r="I36" s="17">
        <v>9</v>
      </c>
      <c r="J36" s="17">
        <v>12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5</v>
      </c>
      <c r="H39" s="17">
        <v>0</v>
      </c>
      <c r="I39" s="17">
        <v>3</v>
      </c>
      <c r="J39" s="17">
        <v>1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/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/>
      <c r="H42" s="17">
        <v>0</v>
      </c>
      <c r="I42" s="17"/>
      <c r="J42" s="17"/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/>
      <c r="J44" s="17">
        <v>1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0</v>
      </c>
      <c r="H45" s="17">
        <v>0</v>
      </c>
      <c r="I45" s="17">
        <v>0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25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25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25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25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25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25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25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25" ht="200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25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25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</v>
      </c>
      <c r="H58" s="17">
        <f t="shared" ref="H58:J58" si="3">SUM(H59:H64)</f>
        <v>1</v>
      </c>
      <c r="I58" s="17">
        <f t="shared" si="3"/>
        <v>0</v>
      </c>
      <c r="J58" s="17">
        <f t="shared" si="3"/>
        <v>0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</row>
    <row r="59" spans="1:25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47"/>
      <c r="W59" s="47"/>
      <c r="X59" s="47"/>
      <c r="Y59" s="47"/>
    </row>
    <row r="60" spans="1:25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166"/>
      <c r="M60" s="167"/>
      <c r="N60" s="167"/>
      <c r="O60" s="158"/>
      <c r="P60" s="158"/>
      <c r="Q60" s="158"/>
      <c r="R60" s="158"/>
      <c r="S60" s="158"/>
      <c r="T60" s="158"/>
      <c r="U60" s="168"/>
      <c r="V60" s="47"/>
      <c r="W60" s="47"/>
      <c r="X60" s="47"/>
      <c r="Y60" s="47"/>
    </row>
    <row r="61" spans="1:25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166"/>
      <c r="M61" s="167"/>
      <c r="N61" s="167"/>
      <c r="O61" s="158"/>
      <c r="P61" s="158"/>
      <c r="Q61" s="158"/>
      <c r="R61" s="158"/>
      <c r="S61" s="158"/>
      <c r="T61" s="158"/>
      <c r="U61" s="180"/>
      <c r="V61" s="47"/>
      <c r="W61" s="47"/>
      <c r="X61" s="47"/>
      <c r="Y61" s="47"/>
    </row>
    <row r="62" spans="1:25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166"/>
      <c r="M62" s="167"/>
      <c r="N62" s="167"/>
      <c r="O62" s="158"/>
      <c r="P62" s="158"/>
      <c r="Q62" s="158"/>
      <c r="R62" s="158"/>
      <c r="S62" s="48"/>
      <c r="T62" s="48"/>
      <c r="U62" s="180"/>
      <c r="V62" s="47"/>
      <c r="W62" s="47"/>
      <c r="X62" s="47"/>
      <c r="Y62" s="47"/>
    </row>
    <row r="63" spans="1:25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>
        <v>1</v>
      </c>
      <c r="I63" s="17"/>
      <c r="J63" s="17"/>
      <c r="L63" s="49"/>
      <c r="M63" s="158"/>
      <c r="N63" s="158"/>
      <c r="O63" s="48"/>
      <c r="P63" s="48"/>
      <c r="Q63" s="48"/>
      <c r="R63" s="48"/>
      <c r="S63" s="48"/>
      <c r="T63" s="48"/>
      <c r="U63" s="50"/>
      <c r="V63" s="47"/>
      <c r="W63" s="47"/>
      <c r="X63" s="47"/>
      <c r="Y63" s="47"/>
    </row>
    <row r="64" spans="1:25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49"/>
      <c r="M64" s="150"/>
      <c r="N64" s="150"/>
      <c r="O64" s="51"/>
      <c r="P64" s="51"/>
      <c r="Q64" s="51"/>
      <c r="R64" s="51"/>
      <c r="S64" s="51"/>
      <c r="T64" s="51"/>
      <c r="U64" s="51"/>
      <c r="V64" s="47"/>
      <c r="W64" s="47"/>
      <c r="X64" s="47"/>
      <c r="Y64" s="47"/>
    </row>
    <row r="65" spans="1:25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46</v>
      </c>
      <c r="H65" s="17">
        <f t="shared" ref="H65:J65" si="5">SUM(H66:H70)</f>
        <v>46</v>
      </c>
      <c r="I65" s="17">
        <f t="shared" si="5"/>
        <v>0</v>
      </c>
      <c r="J65" s="17">
        <f t="shared" si="5"/>
        <v>0</v>
      </c>
      <c r="L65" s="49"/>
      <c r="M65" s="165"/>
      <c r="N65" s="165"/>
      <c r="O65" s="51"/>
      <c r="P65" s="51"/>
      <c r="Q65" s="51"/>
      <c r="R65" s="51"/>
      <c r="S65" s="51"/>
      <c r="T65" s="51"/>
      <c r="U65" s="51"/>
      <c r="V65" s="47"/>
      <c r="W65" s="47"/>
      <c r="X65" s="47"/>
      <c r="Y65" s="47"/>
    </row>
    <row r="66" spans="1:25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21</v>
      </c>
      <c r="H66" s="17">
        <v>21</v>
      </c>
      <c r="I66" s="17"/>
      <c r="J66" s="17"/>
      <c r="L66" s="49"/>
      <c r="M66" s="150"/>
      <c r="N66" s="150"/>
      <c r="O66" s="51"/>
      <c r="P66" s="51"/>
      <c r="Q66" s="51"/>
      <c r="R66" s="51"/>
      <c r="S66" s="51"/>
      <c r="T66" s="51"/>
      <c r="U66" s="51"/>
      <c r="V66" s="47"/>
      <c r="W66" s="47"/>
      <c r="X66" s="47"/>
      <c r="Y66" s="47"/>
    </row>
    <row r="67" spans="1:25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20</v>
      </c>
      <c r="H67" s="17">
        <v>20</v>
      </c>
      <c r="I67" s="17"/>
      <c r="J67" s="17"/>
      <c r="L67" s="49"/>
      <c r="M67" s="150"/>
      <c r="N67" s="150"/>
      <c r="O67" s="51"/>
      <c r="P67" s="51"/>
      <c r="Q67" s="51"/>
      <c r="R67" s="51"/>
      <c r="S67" s="51"/>
      <c r="T67" s="51"/>
      <c r="U67" s="51"/>
      <c r="V67" s="47"/>
      <c r="W67" s="47"/>
      <c r="X67" s="47"/>
      <c r="Y67" s="47"/>
    </row>
    <row r="68" spans="1:25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49"/>
      <c r="M68" s="150"/>
      <c r="N68" s="150"/>
      <c r="O68" s="51"/>
      <c r="P68" s="51"/>
      <c r="Q68" s="51"/>
      <c r="R68" s="51"/>
      <c r="S68" s="51"/>
      <c r="T68" s="51"/>
      <c r="U68" s="51"/>
      <c r="V68" s="47"/>
      <c r="W68" s="47"/>
      <c r="X68" s="47"/>
      <c r="Y68" s="47"/>
    </row>
    <row r="69" spans="1:25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5</v>
      </c>
      <c r="H69" s="17">
        <v>5</v>
      </c>
      <c r="I69" s="17"/>
      <c r="J69" s="17"/>
      <c r="L69" s="49"/>
      <c r="M69" s="150"/>
      <c r="N69" s="150"/>
      <c r="O69" s="51"/>
      <c r="P69" s="51"/>
      <c r="Q69" s="51"/>
      <c r="R69" s="51"/>
      <c r="S69" s="51"/>
      <c r="T69" s="51"/>
      <c r="U69" s="51"/>
      <c r="V69" s="47"/>
      <c r="W69" s="47"/>
      <c r="X69" s="47"/>
      <c r="Y69" s="47"/>
    </row>
    <row r="70" spans="1:25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  <c r="L70" s="49"/>
      <c r="M70" s="150"/>
      <c r="N70" s="150"/>
      <c r="O70" s="51"/>
      <c r="P70" s="51"/>
      <c r="Q70" s="51"/>
      <c r="R70" s="51"/>
      <c r="S70" s="51"/>
      <c r="T70" s="51"/>
      <c r="U70" s="51"/>
      <c r="V70" s="47"/>
      <c r="W70" s="47"/>
      <c r="X70" s="47"/>
      <c r="Y70" s="47"/>
    </row>
    <row r="71" spans="1:25" ht="15.75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  <c r="L71" s="49"/>
      <c r="M71" s="150"/>
      <c r="N71" s="150"/>
      <c r="O71" s="51"/>
      <c r="P71" s="51"/>
      <c r="Q71" s="51"/>
      <c r="R71" s="51"/>
      <c r="S71" s="51"/>
      <c r="T71" s="51"/>
      <c r="U71" s="51"/>
      <c r="V71" s="47"/>
      <c r="W71" s="47"/>
      <c r="X71" s="47"/>
      <c r="Y71" s="47"/>
    </row>
    <row r="72" spans="1:25" ht="15.75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  <c r="L72" s="49"/>
      <c r="M72" s="150"/>
      <c r="N72" s="150"/>
      <c r="O72" s="51"/>
      <c r="P72" s="51"/>
      <c r="Q72" s="51"/>
      <c r="R72" s="51"/>
      <c r="S72" s="51"/>
      <c r="T72" s="51"/>
      <c r="U72" s="51"/>
      <c r="V72" s="47"/>
      <c r="W72" s="47"/>
      <c r="X72" s="47"/>
      <c r="Y72" s="47"/>
    </row>
    <row r="73" spans="1:25" ht="15.75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  <c r="L73" s="49"/>
      <c r="M73" s="150"/>
      <c r="N73" s="150"/>
      <c r="O73" s="51"/>
      <c r="P73" s="51"/>
      <c r="Q73" s="51"/>
      <c r="R73" s="51"/>
      <c r="S73" s="51"/>
      <c r="T73" s="51"/>
      <c r="U73" s="51"/>
      <c r="V73" s="47"/>
      <c r="W73" s="47"/>
      <c r="X73" s="47"/>
      <c r="Y73" s="47"/>
    </row>
    <row r="74" spans="1:25" ht="15.75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  <c r="L74" s="49"/>
      <c r="M74" s="150"/>
      <c r="N74" s="150"/>
      <c r="O74" s="51"/>
      <c r="P74" s="51"/>
      <c r="Q74" s="51"/>
      <c r="R74" s="51"/>
      <c r="S74" s="51"/>
      <c r="T74" s="51"/>
      <c r="U74" s="51"/>
      <c r="V74" s="47"/>
      <c r="W74" s="47"/>
      <c r="X74" s="47"/>
      <c r="Y74" s="47"/>
    </row>
    <row r="75" spans="1:25" ht="15.75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  <c r="L75" s="49"/>
      <c r="M75" s="150"/>
      <c r="N75" s="150"/>
      <c r="O75" s="51"/>
      <c r="P75" s="51"/>
      <c r="Q75" s="51"/>
      <c r="R75" s="51"/>
      <c r="S75" s="51"/>
      <c r="T75" s="51"/>
      <c r="U75" s="51"/>
      <c r="V75" s="51"/>
      <c r="W75" s="51"/>
      <c r="X75" s="47"/>
      <c r="Y75" s="52"/>
    </row>
    <row r="76" spans="1:25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  <c r="L76" s="49"/>
      <c r="M76" s="150"/>
      <c r="N76" s="150"/>
      <c r="O76" s="51"/>
      <c r="P76" s="51"/>
      <c r="Q76" s="51"/>
      <c r="R76" s="51"/>
      <c r="S76" s="51"/>
      <c r="T76" s="51"/>
      <c r="U76" s="53"/>
      <c r="V76" s="53"/>
      <c r="W76" s="53"/>
      <c r="X76" s="47"/>
      <c r="Y76" s="47"/>
    </row>
    <row r="77" spans="1:25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  <c r="L77" s="49"/>
      <c r="M77" s="150"/>
      <c r="N77" s="150"/>
      <c r="O77" s="54"/>
      <c r="P77" s="54"/>
      <c r="Q77" s="54"/>
      <c r="R77" s="54"/>
      <c r="S77" s="54"/>
      <c r="T77" s="54"/>
      <c r="U77" s="55"/>
      <c r="V77" s="56"/>
      <c r="W77" s="56"/>
      <c r="X77" s="47"/>
      <c r="Y77" s="47"/>
    </row>
    <row r="78" spans="1:25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0.32</v>
      </c>
      <c r="J78" s="33"/>
      <c r="L78" s="49"/>
      <c r="M78" s="150"/>
      <c r="N78" s="150"/>
      <c r="O78" s="51"/>
      <c r="P78" s="51"/>
      <c r="Q78" s="51"/>
      <c r="R78" s="51"/>
      <c r="S78" s="51"/>
      <c r="T78" s="51"/>
      <c r="U78" s="50"/>
      <c r="V78" s="47"/>
      <c r="W78" s="47"/>
      <c r="X78" s="47"/>
      <c r="Y78" s="47"/>
    </row>
    <row r="79" spans="1:25" ht="15.75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  <c r="L79" s="49"/>
      <c r="M79" s="150"/>
      <c r="N79" s="150"/>
      <c r="O79" s="51"/>
      <c r="P79" s="51"/>
      <c r="Q79" s="51"/>
      <c r="R79" s="51"/>
      <c r="S79" s="51"/>
      <c r="T79" s="51"/>
      <c r="U79" s="50"/>
      <c r="V79" s="47"/>
      <c r="W79" s="47"/>
      <c r="X79" s="47"/>
      <c r="Y79" s="47"/>
    </row>
    <row r="80" spans="1:25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  <c r="L80" s="49"/>
      <c r="M80" s="150"/>
      <c r="N80" s="150"/>
      <c r="O80" s="51"/>
      <c r="P80" s="51"/>
      <c r="Q80" s="51"/>
      <c r="R80" s="51"/>
      <c r="S80" s="51"/>
      <c r="T80" s="51"/>
      <c r="U80" s="51"/>
      <c r="V80" s="51"/>
      <c r="W80" s="51"/>
      <c r="X80" s="47"/>
      <c r="Y80" s="47"/>
    </row>
    <row r="81" spans="12:25" ht="15.75" x14ac:dyDescent="0.2">
      <c r="L81" s="49"/>
      <c r="M81" s="150"/>
      <c r="N81" s="150"/>
      <c r="O81" s="51"/>
      <c r="P81" s="51"/>
      <c r="Q81" s="51"/>
      <c r="R81" s="51"/>
      <c r="S81" s="51"/>
      <c r="T81" s="51"/>
      <c r="U81" s="50"/>
      <c r="V81" s="47"/>
      <c r="W81" s="47"/>
      <c r="X81" s="47"/>
      <c r="Y81" s="47"/>
    </row>
    <row r="82" spans="12:25" ht="15.75" x14ac:dyDescent="0.2">
      <c r="L82" s="49"/>
      <c r="M82" s="150"/>
      <c r="N82" s="150"/>
      <c r="O82" s="51"/>
      <c r="P82" s="51"/>
      <c r="Q82" s="51"/>
      <c r="R82" s="51"/>
      <c r="S82" s="51"/>
      <c r="T82" s="51"/>
      <c r="U82" s="50"/>
      <c r="V82" s="47"/>
      <c r="W82" s="47"/>
      <c r="X82" s="47"/>
      <c r="Y82" s="47"/>
    </row>
    <row r="83" spans="12:25" ht="22.5" x14ac:dyDescent="0.2"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47"/>
      <c r="W83" s="47"/>
      <c r="X83" s="47"/>
      <c r="Y83" s="47"/>
    </row>
    <row r="84" spans="12:25" x14ac:dyDescent="0.2">
      <c r="L84" s="161"/>
      <c r="M84" s="162"/>
      <c r="N84" s="162"/>
      <c r="O84" s="162"/>
      <c r="P84" s="162"/>
      <c r="Q84" s="162"/>
      <c r="R84" s="163"/>
      <c r="S84" s="163"/>
      <c r="T84" s="163"/>
      <c r="U84" s="163"/>
      <c r="V84" s="47"/>
      <c r="W84" s="47"/>
      <c r="X84" s="47"/>
      <c r="Y84" s="47"/>
    </row>
    <row r="85" spans="12:25" x14ac:dyDescent="0.2">
      <c r="L85" s="161"/>
      <c r="M85" s="162"/>
      <c r="N85" s="162"/>
      <c r="O85" s="162"/>
      <c r="P85" s="162"/>
      <c r="Q85" s="162"/>
      <c r="R85" s="163"/>
      <c r="S85" s="57"/>
      <c r="T85" s="57"/>
      <c r="U85" s="58"/>
      <c r="V85" s="47"/>
      <c r="W85" s="47"/>
      <c r="X85" s="47"/>
      <c r="Y85" s="47"/>
    </row>
    <row r="86" spans="12:25" x14ac:dyDescent="0.2">
      <c r="L86" s="49"/>
      <c r="M86" s="158"/>
      <c r="N86" s="158"/>
      <c r="O86" s="158"/>
      <c r="P86" s="158"/>
      <c r="Q86" s="158"/>
      <c r="R86" s="48"/>
      <c r="S86" s="48"/>
      <c r="T86" s="48"/>
      <c r="U86" s="48"/>
      <c r="V86" s="164"/>
      <c r="W86" s="164"/>
      <c r="X86" s="164"/>
      <c r="Y86" s="164"/>
    </row>
    <row r="87" spans="12:25" ht="15.75" x14ac:dyDescent="0.2">
      <c r="L87" s="49"/>
      <c r="M87" s="150"/>
      <c r="N87" s="150"/>
      <c r="O87" s="150"/>
      <c r="P87" s="150"/>
      <c r="Q87" s="150"/>
      <c r="R87" s="51"/>
      <c r="S87" s="51"/>
      <c r="T87" s="51"/>
      <c r="U87" s="51"/>
      <c r="V87" s="59"/>
      <c r="W87" s="59"/>
      <c r="X87" s="59"/>
      <c r="Y87" s="59"/>
    </row>
    <row r="88" spans="12:25" ht="15.75" x14ac:dyDescent="0.2">
      <c r="L88" s="49"/>
      <c r="M88" s="165"/>
      <c r="N88" s="165"/>
      <c r="O88" s="165"/>
      <c r="P88" s="165"/>
      <c r="Q88" s="165"/>
      <c r="R88" s="51"/>
      <c r="S88" s="51"/>
      <c r="T88" s="51"/>
      <c r="U88" s="51"/>
      <c r="V88" s="47"/>
      <c r="W88" s="47"/>
      <c r="X88" s="47"/>
      <c r="Y88" s="47"/>
    </row>
    <row r="89" spans="12:25" ht="15.75" x14ac:dyDescent="0.2">
      <c r="L89" s="49"/>
      <c r="M89" s="150"/>
      <c r="N89" s="150"/>
      <c r="O89" s="150"/>
      <c r="P89" s="150"/>
      <c r="Q89" s="150"/>
      <c r="R89" s="51"/>
      <c r="S89" s="51"/>
      <c r="T89" s="51"/>
      <c r="U89" s="51"/>
      <c r="V89" s="47"/>
      <c r="W89" s="47"/>
      <c r="X89" s="47"/>
      <c r="Y89" s="47"/>
    </row>
    <row r="90" spans="12:25" ht="15.75" x14ac:dyDescent="0.2">
      <c r="L90" s="49"/>
      <c r="M90" s="150"/>
      <c r="N90" s="150"/>
      <c r="O90" s="150"/>
      <c r="P90" s="150"/>
      <c r="Q90" s="150"/>
      <c r="R90" s="51"/>
      <c r="S90" s="51"/>
      <c r="T90" s="51"/>
      <c r="U90" s="51"/>
      <c r="V90" s="47"/>
      <c r="W90" s="47"/>
      <c r="X90" s="47"/>
      <c r="Y90" s="47"/>
    </row>
    <row r="91" spans="12:25" ht="15.75" x14ac:dyDescent="0.2">
      <c r="L91" s="49"/>
      <c r="M91" s="150"/>
      <c r="N91" s="150"/>
      <c r="O91" s="150"/>
      <c r="P91" s="150"/>
      <c r="Q91" s="150"/>
      <c r="R91" s="51"/>
      <c r="S91" s="51"/>
      <c r="T91" s="51"/>
      <c r="U91" s="51"/>
      <c r="V91" s="47"/>
      <c r="W91" s="47"/>
      <c r="X91" s="47"/>
      <c r="Y91" s="47"/>
    </row>
    <row r="92" spans="12:25" ht="15.75" x14ac:dyDescent="0.2">
      <c r="L92" s="49"/>
      <c r="M92" s="150"/>
      <c r="N92" s="150"/>
      <c r="O92" s="150"/>
      <c r="P92" s="150"/>
      <c r="Q92" s="150"/>
      <c r="R92" s="51"/>
      <c r="S92" s="51"/>
      <c r="T92" s="51"/>
      <c r="U92" s="51"/>
      <c r="V92" s="47"/>
      <c r="W92" s="47"/>
      <c r="X92" s="47"/>
      <c r="Y92" s="47"/>
    </row>
    <row r="93" spans="12:25" ht="15.75" x14ac:dyDescent="0.2">
      <c r="L93" s="49"/>
      <c r="M93" s="150"/>
      <c r="N93" s="150"/>
      <c r="O93" s="150"/>
      <c r="P93" s="150"/>
      <c r="Q93" s="150"/>
      <c r="R93" s="51"/>
      <c r="S93" s="51"/>
      <c r="T93" s="51"/>
      <c r="U93" s="51"/>
      <c r="V93" s="47"/>
      <c r="W93" s="47"/>
      <c r="X93" s="47"/>
      <c r="Y93" s="47"/>
    </row>
    <row r="94" spans="12:25" ht="15.75" x14ac:dyDescent="0.2">
      <c r="L94" s="49"/>
      <c r="M94" s="150"/>
      <c r="N94" s="150"/>
      <c r="O94" s="150"/>
      <c r="P94" s="150"/>
      <c r="Q94" s="150"/>
      <c r="R94" s="51"/>
      <c r="S94" s="51"/>
      <c r="T94" s="51"/>
      <c r="U94" s="51"/>
      <c r="V94" s="47"/>
      <c r="W94" s="47"/>
      <c r="X94" s="47"/>
      <c r="Y94" s="47"/>
    </row>
    <row r="95" spans="12:25" ht="15.75" x14ac:dyDescent="0.2">
      <c r="L95" s="49"/>
      <c r="M95" s="150"/>
      <c r="N95" s="150"/>
      <c r="O95" s="150"/>
      <c r="P95" s="150"/>
      <c r="Q95" s="150"/>
      <c r="R95" s="51"/>
      <c r="S95" s="51"/>
      <c r="T95" s="51"/>
      <c r="U95" s="51"/>
      <c r="V95" s="47"/>
      <c r="W95" s="47"/>
      <c r="X95" s="47"/>
      <c r="Y95" s="47"/>
    </row>
    <row r="96" spans="12:25" ht="15.75" x14ac:dyDescent="0.2">
      <c r="L96" s="49"/>
      <c r="M96" s="150"/>
      <c r="N96" s="150"/>
      <c r="O96" s="150"/>
      <c r="P96" s="150"/>
      <c r="Q96" s="150"/>
      <c r="R96" s="51"/>
      <c r="S96" s="51"/>
      <c r="T96" s="51"/>
      <c r="U96" s="51"/>
      <c r="V96" s="47"/>
      <c r="W96" s="47"/>
      <c r="X96" s="47"/>
      <c r="Y96" s="47"/>
    </row>
    <row r="97" spans="12:25" ht="15.75" x14ac:dyDescent="0.2">
      <c r="L97" s="49"/>
      <c r="M97" s="150"/>
      <c r="N97" s="150"/>
      <c r="O97" s="150"/>
      <c r="P97" s="150"/>
      <c r="Q97" s="150"/>
      <c r="R97" s="51"/>
      <c r="S97" s="51"/>
      <c r="T97" s="51"/>
      <c r="U97" s="51"/>
      <c r="V97" s="47"/>
      <c r="W97" s="47"/>
      <c r="X97" s="47"/>
      <c r="Y97" s="47"/>
    </row>
    <row r="98" spans="12:25" ht="15.75" x14ac:dyDescent="0.2">
      <c r="L98" s="49"/>
      <c r="M98" s="150"/>
      <c r="N98" s="150"/>
      <c r="O98" s="150"/>
      <c r="P98" s="150"/>
      <c r="Q98" s="150"/>
      <c r="R98" s="51"/>
      <c r="S98" s="51"/>
      <c r="T98" s="51"/>
      <c r="U98" s="51"/>
      <c r="V98" s="47"/>
      <c r="W98" s="47"/>
      <c r="X98" s="47"/>
      <c r="Y98" s="47"/>
    </row>
    <row r="99" spans="12:25" ht="15.75" x14ac:dyDescent="0.2">
      <c r="L99" s="49"/>
      <c r="M99" s="150"/>
      <c r="N99" s="150"/>
      <c r="O99" s="150"/>
      <c r="P99" s="150"/>
      <c r="Q99" s="150"/>
      <c r="R99" s="51"/>
      <c r="S99" s="51"/>
      <c r="T99" s="51"/>
      <c r="U99" s="51"/>
      <c r="V99" s="47"/>
      <c r="W99" s="47"/>
      <c r="X99" s="47"/>
      <c r="Y99" s="47"/>
    </row>
    <row r="100" spans="12:25" ht="15.75" x14ac:dyDescent="0.2">
      <c r="L100" s="49"/>
      <c r="M100" s="150"/>
      <c r="N100" s="150"/>
      <c r="O100" s="150"/>
      <c r="P100" s="150"/>
      <c r="Q100" s="150"/>
      <c r="R100" s="51"/>
      <c r="S100" s="51"/>
      <c r="T100" s="51"/>
      <c r="U100" s="51"/>
      <c r="V100" s="47"/>
      <c r="W100" s="47"/>
      <c r="X100" s="47"/>
      <c r="Y100" s="47"/>
    </row>
    <row r="101" spans="12:25" ht="15.75" x14ac:dyDescent="0.2">
      <c r="L101" s="49"/>
      <c r="M101" s="150"/>
      <c r="N101" s="150"/>
      <c r="O101" s="150"/>
      <c r="P101" s="150"/>
      <c r="Q101" s="150"/>
      <c r="R101" s="51"/>
      <c r="S101" s="51"/>
      <c r="T101" s="51"/>
      <c r="U101" s="51"/>
      <c r="V101" s="47"/>
      <c r="W101" s="47"/>
      <c r="X101" s="47"/>
      <c r="Y101" s="47"/>
    </row>
    <row r="102" spans="12:25" ht="15.75" x14ac:dyDescent="0.2">
      <c r="L102" s="49"/>
      <c r="M102" s="150"/>
      <c r="N102" s="150"/>
      <c r="O102" s="150"/>
      <c r="P102" s="150"/>
      <c r="Q102" s="150"/>
      <c r="R102" s="51"/>
      <c r="S102" s="51"/>
      <c r="T102" s="51"/>
      <c r="U102" s="51"/>
      <c r="V102" s="47"/>
      <c r="W102" s="47"/>
      <c r="X102" s="47"/>
      <c r="Y102" s="47"/>
    </row>
    <row r="103" spans="12:25" ht="15.75" x14ac:dyDescent="0.2">
      <c r="L103" s="49"/>
      <c r="M103" s="150"/>
      <c r="N103" s="150"/>
      <c r="O103" s="150"/>
      <c r="P103" s="150"/>
      <c r="Q103" s="150"/>
      <c r="R103" s="51"/>
      <c r="S103" s="51"/>
      <c r="T103" s="51"/>
      <c r="U103" s="51"/>
      <c r="V103" s="47"/>
      <c r="W103" s="47"/>
      <c r="X103" s="47"/>
      <c r="Y103" s="47"/>
    </row>
    <row r="104" spans="12:25" ht="15.75" x14ac:dyDescent="0.2">
      <c r="L104" s="49"/>
      <c r="M104" s="150"/>
      <c r="N104" s="150"/>
      <c r="O104" s="150"/>
      <c r="P104" s="150"/>
      <c r="Q104" s="150"/>
      <c r="R104" s="60"/>
      <c r="S104" s="60"/>
      <c r="T104" s="60"/>
      <c r="U104" s="60"/>
      <c r="V104" s="47"/>
      <c r="W104" s="47"/>
      <c r="X104" s="47"/>
      <c r="Y104" s="47"/>
    </row>
    <row r="105" spans="12:25" ht="15.75" x14ac:dyDescent="0.2">
      <c r="L105" s="49"/>
      <c r="M105" s="150"/>
      <c r="N105" s="150"/>
      <c r="O105" s="150"/>
      <c r="P105" s="150"/>
      <c r="Q105" s="150"/>
      <c r="R105" s="60"/>
      <c r="S105" s="60"/>
      <c r="T105" s="60"/>
      <c r="U105" s="60"/>
      <c r="V105" s="47"/>
      <c r="W105" s="47"/>
      <c r="X105" s="47"/>
      <c r="Y105" s="47"/>
    </row>
    <row r="106" spans="12:25" ht="15.75" x14ac:dyDescent="0.2">
      <c r="L106" s="49"/>
      <c r="M106" s="150"/>
      <c r="N106" s="150"/>
      <c r="O106" s="150"/>
      <c r="P106" s="150"/>
      <c r="Q106" s="150"/>
      <c r="R106" s="51"/>
      <c r="S106" s="51"/>
      <c r="T106" s="51"/>
      <c r="U106" s="51"/>
      <c r="V106" s="47"/>
      <c r="W106" s="47"/>
      <c r="X106" s="47"/>
      <c r="Y106" s="47"/>
    </row>
    <row r="107" spans="12:25" ht="15.75" x14ac:dyDescent="0.2">
      <c r="L107" s="49"/>
      <c r="M107" s="150"/>
      <c r="N107" s="150"/>
      <c r="O107" s="150"/>
      <c r="P107" s="150"/>
      <c r="Q107" s="150"/>
      <c r="R107" s="51"/>
      <c r="S107" s="51"/>
      <c r="T107" s="51"/>
      <c r="U107" s="51"/>
      <c r="V107" s="47"/>
      <c r="W107" s="47"/>
      <c r="X107" s="47"/>
      <c r="Y107" s="47"/>
    </row>
    <row r="108" spans="12:25" ht="15.75" x14ac:dyDescent="0.2">
      <c r="L108" s="49"/>
      <c r="M108" s="150"/>
      <c r="N108" s="150"/>
      <c r="O108" s="150"/>
      <c r="P108" s="150"/>
      <c r="Q108" s="150"/>
      <c r="R108" s="51"/>
      <c r="S108" s="51"/>
      <c r="T108" s="51"/>
      <c r="U108" s="51"/>
      <c r="V108" s="47"/>
      <c r="W108" s="47"/>
      <c r="X108" s="47"/>
      <c r="Y108" s="47"/>
    </row>
    <row r="109" spans="12:25" ht="15.75" x14ac:dyDescent="0.2">
      <c r="L109" s="49"/>
      <c r="M109" s="150"/>
      <c r="N109" s="150"/>
      <c r="O109" s="150"/>
      <c r="P109" s="150"/>
      <c r="Q109" s="150"/>
      <c r="R109" s="51"/>
      <c r="S109" s="51"/>
      <c r="T109" s="51"/>
      <c r="U109" s="51"/>
      <c r="V109" s="47"/>
      <c r="W109" s="47"/>
      <c r="X109" s="47"/>
      <c r="Y109" s="47"/>
    </row>
    <row r="110" spans="12:25" ht="18.75" x14ac:dyDescent="0.2">
      <c r="L110" s="61"/>
      <c r="M110" s="50"/>
      <c r="N110" s="50"/>
      <c r="O110" s="50"/>
      <c r="P110" s="50"/>
      <c r="Q110" s="50"/>
      <c r="R110" s="50"/>
      <c r="S110" s="50"/>
      <c r="T110" s="50"/>
      <c r="U110" s="62"/>
      <c r="V110" s="47"/>
      <c r="W110" s="47"/>
      <c r="X110" s="47"/>
      <c r="Y110" s="47"/>
    </row>
    <row r="111" spans="12:25" ht="22.5" x14ac:dyDescent="0.2"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47"/>
      <c r="W111" s="47"/>
      <c r="X111" s="47"/>
      <c r="Y111" s="47"/>
    </row>
    <row r="112" spans="12:25" x14ac:dyDescent="0.2">
      <c r="L112" s="161"/>
      <c r="M112" s="162"/>
      <c r="N112" s="162"/>
      <c r="O112" s="162"/>
      <c r="P112" s="162"/>
      <c r="Q112" s="162"/>
      <c r="R112" s="163"/>
      <c r="S112" s="163"/>
      <c r="T112" s="163"/>
      <c r="U112" s="163"/>
      <c r="V112" s="47"/>
      <c r="W112" s="47"/>
      <c r="X112" s="47"/>
      <c r="Y112" s="47"/>
    </row>
    <row r="113" spans="12:25" x14ac:dyDescent="0.2">
      <c r="L113" s="161"/>
      <c r="M113" s="162"/>
      <c r="N113" s="162"/>
      <c r="O113" s="162"/>
      <c r="P113" s="162"/>
      <c r="Q113" s="162"/>
      <c r="R113" s="149"/>
      <c r="S113" s="149"/>
      <c r="T113" s="149"/>
      <c r="U113" s="149"/>
      <c r="V113" s="47"/>
      <c r="W113" s="47"/>
      <c r="X113" s="47"/>
      <c r="Y113" s="47"/>
    </row>
    <row r="114" spans="12:25" x14ac:dyDescent="0.2">
      <c r="L114" s="161"/>
      <c r="M114" s="162"/>
      <c r="N114" s="162"/>
      <c r="O114" s="162"/>
      <c r="P114" s="162"/>
      <c r="Q114" s="162"/>
      <c r="R114" s="149"/>
      <c r="S114" s="63"/>
      <c r="T114" s="63"/>
      <c r="U114" s="63"/>
      <c r="V114" s="47"/>
      <c r="W114" s="47"/>
      <c r="X114" s="47"/>
      <c r="Y114" s="47"/>
    </row>
    <row r="115" spans="12:25" x14ac:dyDescent="0.2">
      <c r="L115" s="49"/>
      <c r="M115" s="158"/>
      <c r="N115" s="158"/>
      <c r="O115" s="158"/>
      <c r="P115" s="158"/>
      <c r="Q115" s="158"/>
      <c r="R115" s="48"/>
      <c r="S115" s="48"/>
      <c r="T115" s="48"/>
      <c r="U115" s="48"/>
      <c r="V115" s="47"/>
      <c r="W115" s="47"/>
      <c r="X115" s="47"/>
      <c r="Y115" s="47"/>
    </row>
    <row r="116" spans="12:25" ht="18.75" x14ac:dyDescent="0.2">
      <c r="L116" s="49"/>
      <c r="M116" s="159"/>
      <c r="N116" s="159"/>
      <c r="O116" s="159"/>
      <c r="P116" s="159"/>
      <c r="Q116" s="159"/>
      <c r="R116" s="51"/>
      <c r="S116" s="51"/>
      <c r="T116" s="51"/>
      <c r="U116" s="51"/>
      <c r="V116" s="47"/>
      <c r="W116" s="47"/>
      <c r="X116" s="47"/>
      <c r="Y116" s="47"/>
    </row>
    <row r="117" spans="12:25" ht="15.75" x14ac:dyDescent="0.2">
      <c r="L117" s="49"/>
      <c r="M117" s="156"/>
      <c r="N117" s="157"/>
      <c r="O117" s="157"/>
      <c r="P117" s="157"/>
      <c r="Q117" s="157"/>
      <c r="R117" s="51"/>
      <c r="S117" s="51"/>
      <c r="T117" s="51"/>
      <c r="U117" s="51"/>
      <c r="V117" s="47"/>
      <c r="W117" s="59"/>
      <c r="X117" s="47"/>
      <c r="Y117" s="47"/>
    </row>
    <row r="118" spans="12:25" ht="15.75" x14ac:dyDescent="0.2">
      <c r="L118" s="49"/>
      <c r="M118" s="156"/>
      <c r="N118" s="157"/>
      <c r="O118" s="157"/>
      <c r="P118" s="157"/>
      <c r="Q118" s="157"/>
      <c r="R118" s="51"/>
      <c r="S118" s="51"/>
      <c r="T118" s="51"/>
      <c r="U118" s="51"/>
      <c r="V118" s="47"/>
      <c r="W118" s="59"/>
      <c r="X118" s="47"/>
      <c r="Y118" s="47"/>
    </row>
    <row r="119" spans="12:25" ht="15.75" x14ac:dyDescent="0.2">
      <c r="L119" s="49"/>
      <c r="M119" s="156"/>
      <c r="N119" s="157"/>
      <c r="O119" s="157"/>
      <c r="P119" s="157"/>
      <c r="Q119" s="157"/>
      <c r="R119" s="51"/>
      <c r="S119" s="51"/>
      <c r="T119" s="51"/>
      <c r="U119" s="51"/>
      <c r="V119" s="47"/>
      <c r="W119" s="59"/>
      <c r="X119" s="47"/>
      <c r="Y119" s="47"/>
    </row>
    <row r="120" spans="12:25" ht="15.75" x14ac:dyDescent="0.2">
      <c r="L120" s="49"/>
      <c r="M120" s="156"/>
      <c r="N120" s="157"/>
      <c r="O120" s="157"/>
      <c r="P120" s="157"/>
      <c r="Q120" s="157"/>
      <c r="R120" s="51"/>
      <c r="S120" s="51"/>
      <c r="T120" s="51"/>
      <c r="U120" s="51"/>
      <c r="V120" s="47"/>
      <c r="W120" s="59"/>
      <c r="X120" s="47"/>
      <c r="Y120" s="47"/>
    </row>
    <row r="121" spans="12:25" ht="15.75" x14ac:dyDescent="0.2">
      <c r="L121" s="49"/>
      <c r="M121" s="156"/>
      <c r="N121" s="157"/>
      <c r="O121" s="157"/>
      <c r="P121" s="157"/>
      <c r="Q121" s="157"/>
      <c r="R121" s="51"/>
      <c r="S121" s="51"/>
      <c r="T121" s="51"/>
      <c r="U121" s="51"/>
      <c r="V121" s="47"/>
      <c r="W121" s="47"/>
      <c r="X121" s="47"/>
      <c r="Y121" s="47"/>
    </row>
    <row r="122" spans="12:25" ht="15.75" x14ac:dyDescent="0.2">
      <c r="L122" s="49"/>
      <c r="M122" s="156"/>
      <c r="N122" s="157"/>
      <c r="O122" s="157"/>
      <c r="P122" s="157"/>
      <c r="Q122" s="157"/>
      <c r="R122" s="51"/>
      <c r="S122" s="51"/>
      <c r="T122" s="51"/>
      <c r="U122" s="51"/>
      <c r="V122" s="47"/>
      <c r="W122" s="59"/>
      <c r="X122" s="47"/>
      <c r="Y122" s="47"/>
    </row>
    <row r="123" spans="12:25" ht="15.75" x14ac:dyDescent="0.2">
      <c r="L123" s="49"/>
      <c r="M123" s="155"/>
      <c r="N123" s="155"/>
      <c r="O123" s="155"/>
      <c r="P123" s="155"/>
      <c r="Q123" s="155"/>
      <c r="R123" s="51"/>
      <c r="S123" s="51"/>
      <c r="T123" s="51"/>
      <c r="U123" s="51"/>
      <c r="V123" s="47"/>
      <c r="W123" s="47"/>
      <c r="X123" s="47"/>
      <c r="Y123" s="47"/>
    </row>
    <row r="124" spans="12:25" ht="15.75" x14ac:dyDescent="0.2">
      <c r="L124" s="49"/>
      <c r="M124" s="156"/>
      <c r="N124" s="157"/>
      <c r="O124" s="157"/>
      <c r="P124" s="157"/>
      <c r="Q124" s="157"/>
      <c r="R124" s="51"/>
      <c r="S124" s="51"/>
      <c r="T124" s="51"/>
      <c r="U124" s="51"/>
      <c r="V124" s="47"/>
      <c r="W124" s="47"/>
      <c r="X124" s="47"/>
      <c r="Y124" s="47"/>
    </row>
    <row r="125" spans="12:25" ht="15.75" x14ac:dyDescent="0.2">
      <c r="L125" s="49"/>
      <c r="M125" s="156"/>
      <c r="N125" s="157"/>
      <c r="O125" s="157"/>
      <c r="P125" s="157"/>
      <c r="Q125" s="157"/>
      <c r="R125" s="51"/>
      <c r="S125" s="51"/>
      <c r="T125" s="51"/>
      <c r="U125" s="51"/>
      <c r="V125" s="47"/>
      <c r="W125" s="47"/>
      <c r="X125" s="47"/>
      <c r="Y125" s="47"/>
    </row>
    <row r="126" spans="12:25" ht="15.75" x14ac:dyDescent="0.2">
      <c r="L126" s="49"/>
      <c r="M126" s="156"/>
      <c r="N126" s="157"/>
      <c r="O126" s="157"/>
      <c r="P126" s="157"/>
      <c r="Q126" s="157"/>
      <c r="R126" s="51"/>
      <c r="S126" s="51"/>
      <c r="T126" s="51"/>
      <c r="U126" s="51"/>
      <c r="V126" s="47"/>
      <c r="W126" s="59"/>
      <c r="X126" s="47"/>
      <c r="Y126" s="47"/>
    </row>
    <row r="127" spans="12:25" ht="15.75" x14ac:dyDescent="0.2">
      <c r="L127" s="49"/>
      <c r="M127" s="156"/>
      <c r="N127" s="157"/>
      <c r="O127" s="157"/>
      <c r="P127" s="157"/>
      <c r="Q127" s="157"/>
      <c r="R127" s="51"/>
      <c r="S127" s="51"/>
      <c r="T127" s="51"/>
      <c r="U127" s="51"/>
      <c r="V127" s="47"/>
      <c r="W127" s="59"/>
      <c r="X127" s="47"/>
      <c r="Y127" s="47"/>
    </row>
    <row r="128" spans="12:25" ht="15.75" x14ac:dyDescent="0.2">
      <c r="L128" s="49"/>
      <c r="M128" s="156"/>
      <c r="N128" s="157"/>
      <c r="O128" s="157"/>
      <c r="P128" s="157"/>
      <c r="Q128" s="157"/>
      <c r="R128" s="51"/>
      <c r="S128" s="51"/>
      <c r="T128" s="51"/>
      <c r="U128" s="51"/>
      <c r="V128" s="47"/>
      <c r="W128" s="47"/>
      <c r="X128" s="47"/>
      <c r="Y128" s="47"/>
    </row>
    <row r="129" spans="12:25" x14ac:dyDescent="0.2">
      <c r="L129" s="61"/>
      <c r="M129" s="50"/>
      <c r="N129" s="50"/>
      <c r="O129" s="50"/>
      <c r="P129" s="50"/>
      <c r="Q129" s="50"/>
      <c r="R129" s="50"/>
      <c r="S129" s="64"/>
      <c r="T129" s="64"/>
      <c r="U129" s="50"/>
      <c r="V129" s="47"/>
      <c r="W129" s="47"/>
      <c r="X129" s="47"/>
      <c r="Y129" s="47"/>
    </row>
    <row r="130" spans="12:25" x14ac:dyDescent="0.2">
      <c r="L130" s="61"/>
      <c r="M130" s="50"/>
      <c r="N130" s="50"/>
      <c r="O130" s="50"/>
      <c r="P130" s="50"/>
      <c r="Q130" s="50"/>
      <c r="R130" s="50"/>
      <c r="S130" s="50"/>
      <c r="T130" s="50"/>
      <c r="U130" s="50"/>
      <c r="V130" s="47"/>
      <c r="W130" s="47"/>
      <c r="X130" s="47"/>
      <c r="Y130" s="47"/>
    </row>
    <row r="131" spans="12:25" x14ac:dyDescent="0.2">
      <c r="L131" s="61"/>
      <c r="M131" s="50"/>
      <c r="N131" s="50"/>
      <c r="O131" s="50"/>
      <c r="P131" s="50"/>
      <c r="Q131" s="50"/>
      <c r="R131" s="50"/>
      <c r="S131" s="50"/>
      <c r="T131" s="50"/>
      <c r="U131" s="50"/>
      <c r="V131" s="47"/>
      <c r="W131" s="47"/>
      <c r="X131" s="47"/>
      <c r="Y131" s="47"/>
    </row>
    <row r="132" spans="12:25" x14ac:dyDescent="0.2">
      <c r="L132" s="61"/>
      <c r="M132" s="50"/>
      <c r="N132" s="50"/>
      <c r="O132" s="50"/>
      <c r="P132" s="50"/>
      <c r="Q132" s="50"/>
      <c r="R132" s="50"/>
      <c r="S132" s="50"/>
      <c r="T132" s="50"/>
      <c r="U132" s="50"/>
      <c r="V132" s="47"/>
      <c r="W132" s="47"/>
      <c r="X132" s="47"/>
      <c r="Y132" s="47"/>
    </row>
    <row r="133" spans="12:25" x14ac:dyDescent="0.2">
      <c r="L133" s="61"/>
      <c r="M133" s="50"/>
      <c r="N133" s="50"/>
      <c r="O133" s="50"/>
      <c r="P133" s="50"/>
      <c r="Q133" s="50"/>
      <c r="R133" s="50"/>
      <c r="S133" s="50"/>
      <c r="T133" s="50"/>
      <c r="U133" s="50"/>
      <c r="V133" s="47"/>
      <c r="W133" s="47"/>
      <c r="X133" s="47"/>
      <c r="Y133" s="47"/>
    </row>
    <row r="134" spans="12:25" ht="18.75" x14ac:dyDescent="0.2">
      <c r="L134" s="61"/>
      <c r="M134" s="148"/>
      <c r="N134" s="148"/>
      <c r="O134" s="148"/>
      <c r="P134" s="148"/>
      <c r="Q134" s="148"/>
      <c r="R134" s="148"/>
      <c r="S134" s="148"/>
      <c r="T134" s="51"/>
      <c r="U134" s="50"/>
      <c r="V134" s="47"/>
      <c r="W134" s="47"/>
      <c r="X134" s="47"/>
      <c r="Y134" s="47"/>
    </row>
    <row r="135" spans="12:25" ht="18.75" x14ac:dyDescent="0.2">
      <c r="L135" s="61"/>
      <c r="M135" s="148"/>
      <c r="N135" s="148"/>
      <c r="O135" s="148"/>
      <c r="P135" s="148"/>
      <c r="Q135" s="148"/>
      <c r="R135" s="148"/>
      <c r="S135" s="148"/>
      <c r="T135" s="51"/>
      <c r="U135" s="50"/>
      <c r="V135" s="47"/>
      <c r="W135" s="47"/>
      <c r="X135" s="47"/>
      <c r="Y135" s="47"/>
    </row>
    <row r="136" spans="12:25" ht="18.75" x14ac:dyDescent="0.2">
      <c r="L136" s="61"/>
      <c r="M136" s="148"/>
      <c r="N136" s="148"/>
      <c r="O136" s="148"/>
      <c r="P136" s="148"/>
      <c r="Q136" s="148"/>
      <c r="R136" s="148"/>
      <c r="S136" s="148"/>
      <c r="T136" s="65"/>
      <c r="U136" s="50"/>
      <c r="V136" s="47"/>
      <c r="W136" s="47"/>
      <c r="X136" s="47"/>
      <c r="Y136" s="47"/>
    </row>
    <row r="137" spans="12:25" x14ac:dyDescent="0.2">
      <c r="L137" s="61"/>
      <c r="M137" s="50"/>
      <c r="N137" s="50"/>
      <c r="O137" s="50"/>
      <c r="P137" s="50"/>
      <c r="Q137" s="50"/>
      <c r="R137" s="50"/>
      <c r="S137" s="50"/>
      <c r="T137" s="50"/>
      <c r="U137" s="50"/>
      <c r="V137" s="47"/>
      <c r="W137" s="47"/>
      <c r="X137" s="47"/>
      <c r="Y137" s="47"/>
    </row>
    <row r="138" spans="12:25" ht="18.75" x14ac:dyDescent="0.3">
      <c r="L138" s="61"/>
      <c r="M138" s="50"/>
      <c r="N138" s="151"/>
      <c r="O138" s="151"/>
      <c r="P138" s="151"/>
      <c r="Q138" s="151"/>
      <c r="R138" s="151"/>
      <c r="S138" s="151"/>
      <c r="T138" s="151"/>
      <c r="U138" s="151"/>
      <c r="V138" s="47"/>
      <c r="W138" s="47"/>
      <c r="X138" s="47"/>
      <c r="Y138" s="47"/>
    </row>
  </sheetData>
  <mergeCells count="172">
    <mergeCell ref="B59:B64"/>
    <mergeCell ref="C59:F59"/>
    <mergeCell ref="C60:F60"/>
    <mergeCell ref="C61:F61"/>
    <mergeCell ref="C62:F62"/>
    <mergeCell ref="C63:F63"/>
    <mergeCell ref="C64:F64"/>
    <mergeCell ref="B76:H76"/>
    <mergeCell ref="B77:H77"/>
    <mergeCell ref="B65:F65"/>
    <mergeCell ref="B66:B70"/>
    <mergeCell ref="C66:F66"/>
    <mergeCell ref="C67:F67"/>
    <mergeCell ref="C68:F68"/>
    <mergeCell ref="C69:F69"/>
    <mergeCell ref="C70:F70"/>
    <mergeCell ref="B51:F51"/>
    <mergeCell ref="A53:J53"/>
    <mergeCell ref="A54:A56"/>
    <mergeCell ref="B54:F56"/>
    <mergeCell ref="G54:J54"/>
    <mergeCell ref="G55:G56"/>
    <mergeCell ref="H55:J55"/>
    <mergeCell ref="B57:F57"/>
    <mergeCell ref="B58:F58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23:C23"/>
    <mergeCell ref="B24:C24"/>
    <mergeCell ref="A25:J25"/>
    <mergeCell ref="A26:A27"/>
    <mergeCell ref="B26:F27"/>
    <mergeCell ref="G26:G27"/>
    <mergeCell ref="H26:J26"/>
    <mergeCell ref="B38:F38"/>
    <mergeCell ref="B28:F28"/>
    <mergeCell ref="B37:F37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  <mergeCell ref="B9:C9"/>
    <mergeCell ref="C80:J80"/>
    <mergeCell ref="L59:U59"/>
    <mergeCell ref="L60:L62"/>
    <mergeCell ref="M60:N62"/>
    <mergeCell ref="O60:O62"/>
    <mergeCell ref="P60:P62"/>
    <mergeCell ref="Q60:Q62"/>
    <mergeCell ref="R60:R62"/>
    <mergeCell ref="S60:T60"/>
    <mergeCell ref="U60:U62"/>
    <mergeCell ref="S61:T61"/>
    <mergeCell ref="M63:N63"/>
    <mergeCell ref="M64:N64"/>
    <mergeCell ref="M65:N65"/>
    <mergeCell ref="M66:N66"/>
    <mergeCell ref="M67:N67"/>
    <mergeCell ref="B78:H78"/>
    <mergeCell ref="M73:N73"/>
    <mergeCell ref="M74:N74"/>
    <mergeCell ref="M75:N75"/>
    <mergeCell ref="M76:N76"/>
    <mergeCell ref="M77:N77"/>
    <mergeCell ref="M68:N68"/>
    <mergeCell ref="M69:N69"/>
    <mergeCell ref="M70:N70"/>
    <mergeCell ref="M71:N71"/>
    <mergeCell ref="M72:N72"/>
    <mergeCell ref="L83:U83"/>
    <mergeCell ref="L84:L85"/>
    <mergeCell ref="M84:Q85"/>
    <mergeCell ref="R84:R85"/>
    <mergeCell ref="S84:U84"/>
    <mergeCell ref="M78:N78"/>
    <mergeCell ref="M79:N79"/>
    <mergeCell ref="M80:N80"/>
    <mergeCell ref="M81:N81"/>
    <mergeCell ref="M82:N82"/>
    <mergeCell ref="M90:Q90"/>
    <mergeCell ref="M91:Q91"/>
    <mergeCell ref="M92:Q92"/>
    <mergeCell ref="M93:Q93"/>
    <mergeCell ref="M94:Q94"/>
    <mergeCell ref="M86:Q86"/>
    <mergeCell ref="V86:Y86"/>
    <mergeCell ref="M87:Q87"/>
    <mergeCell ref="M88:Q88"/>
    <mergeCell ref="M89:Q89"/>
    <mergeCell ref="M100:Q100"/>
    <mergeCell ref="M101:Q101"/>
    <mergeCell ref="M102:Q102"/>
    <mergeCell ref="M103:Q103"/>
    <mergeCell ref="M104:Q104"/>
    <mergeCell ref="M95:Q95"/>
    <mergeCell ref="M96:Q96"/>
    <mergeCell ref="M97:Q97"/>
    <mergeCell ref="M98:Q98"/>
    <mergeCell ref="M99:Q99"/>
    <mergeCell ref="L111:U111"/>
    <mergeCell ref="L112:L114"/>
    <mergeCell ref="M112:Q114"/>
    <mergeCell ref="R112:U112"/>
    <mergeCell ref="R113:R114"/>
    <mergeCell ref="S113:U113"/>
    <mergeCell ref="M105:Q105"/>
    <mergeCell ref="M106:Q106"/>
    <mergeCell ref="M107:Q107"/>
    <mergeCell ref="M108:Q108"/>
    <mergeCell ref="M109:Q109"/>
    <mergeCell ref="M115:Q115"/>
    <mergeCell ref="M116:Q116"/>
    <mergeCell ref="M117:M122"/>
    <mergeCell ref="N117:Q117"/>
    <mergeCell ref="N118:Q118"/>
    <mergeCell ref="N119:Q119"/>
    <mergeCell ref="N120:Q120"/>
    <mergeCell ref="N121:Q121"/>
    <mergeCell ref="N122:Q122"/>
    <mergeCell ref="M134:S134"/>
    <mergeCell ref="M135:S135"/>
    <mergeCell ref="M136:S136"/>
    <mergeCell ref="N138:U138"/>
    <mergeCell ref="M123:Q123"/>
    <mergeCell ref="M124:M128"/>
    <mergeCell ref="N124:Q124"/>
    <mergeCell ref="N125:Q125"/>
    <mergeCell ref="N126:Q126"/>
    <mergeCell ref="N127:Q127"/>
    <mergeCell ref="N128:Q12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80"/>
  <sheetViews>
    <sheetView topLeftCell="A61" workbookViewId="0">
      <selection activeCell="D11" sqref="D11"/>
    </sheetView>
  </sheetViews>
  <sheetFormatPr defaultRowHeight="12.75" x14ac:dyDescent="0.2"/>
  <sheetData>
    <row r="1" spans="1:12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2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2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2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2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2" ht="15.75" customHeight="1" x14ac:dyDescent="0.2">
      <c r="A6" s="31">
        <v>1</v>
      </c>
      <c r="B6" s="106" t="s">
        <v>6</v>
      </c>
      <c r="C6" s="106"/>
      <c r="D6" s="84">
        <v>84</v>
      </c>
      <c r="E6" s="84">
        <v>2</v>
      </c>
      <c r="F6" s="84">
        <f>'[7]свод разд2'!E73</f>
        <v>0</v>
      </c>
      <c r="G6" s="84">
        <v>86</v>
      </c>
      <c r="H6" s="84" t="s">
        <v>7</v>
      </c>
      <c r="I6" s="84" t="s">
        <v>7</v>
      </c>
      <c r="J6" s="36">
        <f>SUM(D6:F6)</f>
        <v>86</v>
      </c>
    </row>
    <row r="7" spans="1:12" ht="15.75" customHeight="1" x14ac:dyDescent="0.2">
      <c r="A7" s="31"/>
      <c r="B7" s="140" t="s">
        <v>3</v>
      </c>
      <c r="C7" s="140"/>
      <c r="D7" s="84" t="s">
        <v>7</v>
      </c>
      <c r="E7" s="84" t="s">
        <v>7</v>
      </c>
      <c r="F7" s="84" t="s">
        <v>7</v>
      </c>
      <c r="G7" s="84" t="s">
        <v>7</v>
      </c>
      <c r="H7" s="84" t="s">
        <v>7</v>
      </c>
      <c r="I7" s="84" t="s">
        <v>7</v>
      </c>
      <c r="J7" s="36">
        <f t="shared" ref="J7:J18" si="0">SUM(D7:F7)</f>
        <v>0</v>
      </c>
    </row>
    <row r="8" spans="1:12" ht="15.75" customHeight="1" x14ac:dyDescent="0.2">
      <c r="A8" s="11" t="s">
        <v>55</v>
      </c>
      <c r="B8" s="106" t="s">
        <v>56</v>
      </c>
      <c r="C8" s="106"/>
      <c r="D8" s="84">
        <v>81</v>
      </c>
      <c r="E8" s="84">
        <f>'[7]свод разд2'!H73</f>
        <v>0</v>
      </c>
      <c r="F8" s="84">
        <f>'[7]свод разд2'!I73</f>
        <v>0</v>
      </c>
      <c r="G8" s="84">
        <v>81</v>
      </c>
      <c r="H8" s="84" t="s">
        <v>7</v>
      </c>
      <c r="I8" s="84" t="s">
        <v>7</v>
      </c>
      <c r="J8" s="36">
        <f t="shared" si="0"/>
        <v>81</v>
      </c>
    </row>
    <row r="9" spans="1:12" ht="15.75" customHeight="1" x14ac:dyDescent="0.2">
      <c r="A9" s="11" t="s">
        <v>58</v>
      </c>
      <c r="B9" s="106" t="s">
        <v>57</v>
      </c>
      <c r="C9" s="106" t="s">
        <v>8</v>
      </c>
      <c r="D9" s="84" t="s">
        <v>7</v>
      </c>
      <c r="E9" s="84">
        <v>1</v>
      </c>
      <c r="F9" s="84">
        <f>'[7]свод разд2'!L73</f>
        <v>0</v>
      </c>
      <c r="G9" s="84">
        <v>1</v>
      </c>
      <c r="H9" s="84" t="s">
        <v>7</v>
      </c>
      <c r="I9" s="84" t="s">
        <v>7</v>
      </c>
      <c r="J9" s="36">
        <f t="shared" si="0"/>
        <v>1</v>
      </c>
    </row>
    <row r="10" spans="1:12" ht="15.75" customHeight="1" x14ac:dyDescent="0.2">
      <c r="A10" s="11" t="s">
        <v>59</v>
      </c>
      <c r="B10" s="106" t="s">
        <v>9</v>
      </c>
      <c r="C10" s="106" t="s">
        <v>9</v>
      </c>
      <c r="D10" s="84">
        <v>3</v>
      </c>
      <c r="E10" s="84">
        <f>'[7]свод разд2'!O73</f>
        <v>0</v>
      </c>
      <c r="F10" s="84">
        <f>'[7]свод разд2'!P73</f>
        <v>0</v>
      </c>
      <c r="G10" s="84">
        <v>3</v>
      </c>
      <c r="H10" s="84" t="s">
        <v>7</v>
      </c>
      <c r="I10" s="84" t="s">
        <v>7</v>
      </c>
      <c r="J10" s="36">
        <f t="shared" si="0"/>
        <v>3</v>
      </c>
    </row>
    <row r="11" spans="1:12" ht="15.75" customHeight="1" x14ac:dyDescent="0.2">
      <c r="A11" s="11" t="s">
        <v>60</v>
      </c>
      <c r="B11" s="106" t="s">
        <v>10</v>
      </c>
      <c r="C11" s="106" t="s">
        <v>10</v>
      </c>
      <c r="D11" s="84">
        <v>14708</v>
      </c>
      <c r="E11" s="84">
        <v>437</v>
      </c>
      <c r="F11" s="84">
        <f>'[7]свод разд2'!T73</f>
        <v>0</v>
      </c>
      <c r="G11" s="84">
        <f>D11+E11</f>
        <v>15145</v>
      </c>
      <c r="H11" s="84">
        <v>9652</v>
      </c>
      <c r="I11" s="84">
        <v>1933</v>
      </c>
      <c r="J11" s="36">
        <f t="shared" si="0"/>
        <v>15145</v>
      </c>
    </row>
    <row r="12" spans="1:12" ht="15.75" customHeight="1" x14ac:dyDescent="0.2">
      <c r="A12" s="11" t="s">
        <v>61</v>
      </c>
      <c r="B12" s="106" t="s">
        <v>111</v>
      </c>
      <c r="C12" s="106" t="s">
        <v>11</v>
      </c>
      <c r="D12" s="84">
        <v>3184</v>
      </c>
      <c r="E12" s="84">
        <v>431</v>
      </c>
      <c r="F12" s="84">
        <f>'[7]свод разд2'!AB73</f>
        <v>0</v>
      </c>
      <c r="G12" s="84">
        <v>3615</v>
      </c>
      <c r="H12" s="84">
        <v>1412</v>
      </c>
      <c r="I12" s="84">
        <v>502</v>
      </c>
      <c r="J12" s="36">
        <f t="shared" si="0"/>
        <v>3615</v>
      </c>
      <c r="L12" s="42">
        <f>I11+I14</f>
        <v>2637</v>
      </c>
    </row>
    <row r="13" spans="1:12" ht="15.75" customHeight="1" x14ac:dyDescent="0.2">
      <c r="A13" s="11" t="s">
        <v>62</v>
      </c>
      <c r="B13" s="106" t="s">
        <v>112</v>
      </c>
      <c r="C13" s="106" t="s">
        <v>12</v>
      </c>
      <c r="D13" s="84">
        <v>3</v>
      </c>
      <c r="E13" s="84">
        <f>'[7]свод разд2'!AI73</f>
        <v>0</v>
      </c>
      <c r="F13" s="84">
        <f>'[7]свод разд2'!AJ73</f>
        <v>0</v>
      </c>
      <c r="G13" s="84">
        <v>3</v>
      </c>
      <c r="H13" s="84">
        <v>3</v>
      </c>
      <c r="I13" s="84"/>
      <c r="J13" s="36">
        <f t="shared" si="0"/>
        <v>3</v>
      </c>
    </row>
    <row r="14" spans="1:12" ht="15.75" customHeight="1" x14ac:dyDescent="0.2">
      <c r="A14" s="11" t="s">
        <v>63</v>
      </c>
      <c r="B14" s="106" t="s">
        <v>64</v>
      </c>
      <c r="C14" s="106" t="s">
        <v>13</v>
      </c>
      <c r="D14" s="84" t="s">
        <v>7</v>
      </c>
      <c r="E14" s="84">
        <v>704</v>
      </c>
      <c r="F14" s="84">
        <f>'[7]свод разд2'!AO73</f>
        <v>0</v>
      </c>
      <c r="G14" s="84">
        <v>704</v>
      </c>
      <c r="H14" s="84">
        <v>309</v>
      </c>
      <c r="I14" s="84">
        <v>704</v>
      </c>
      <c r="J14" s="36">
        <f t="shared" si="0"/>
        <v>704</v>
      </c>
    </row>
    <row r="15" spans="1:12" ht="15.75" customHeight="1" x14ac:dyDescent="0.2">
      <c r="A15" s="11" t="s">
        <v>65</v>
      </c>
      <c r="B15" s="106" t="s">
        <v>111</v>
      </c>
      <c r="C15" s="106" t="s">
        <v>11</v>
      </c>
      <c r="D15" s="84" t="s">
        <v>7</v>
      </c>
      <c r="E15" s="84">
        <v>704</v>
      </c>
      <c r="F15" s="84">
        <f>'[7]свод разд2'!AU73</f>
        <v>0</v>
      </c>
      <c r="G15" s="84">
        <v>704</v>
      </c>
      <c r="H15" s="84">
        <v>309</v>
      </c>
      <c r="I15" s="84">
        <v>704</v>
      </c>
      <c r="J15" s="36">
        <f t="shared" si="0"/>
        <v>704</v>
      </c>
    </row>
    <row r="16" spans="1:12" ht="15.75" customHeight="1" x14ac:dyDescent="0.2">
      <c r="A16" s="11" t="s">
        <v>66</v>
      </c>
      <c r="B16" s="106" t="s">
        <v>112</v>
      </c>
      <c r="C16" s="106" t="s">
        <v>12</v>
      </c>
      <c r="D16" s="84" t="s">
        <v>7</v>
      </c>
      <c r="E16" s="84"/>
      <c r="F16" s="84">
        <f>'[7]свод разд2'!BB73</f>
        <v>0</v>
      </c>
      <c r="G16" s="84"/>
      <c r="H16" s="84"/>
      <c r="I16" s="84"/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84">
        <v>14708</v>
      </c>
      <c r="E17" s="78">
        <f>E11+E14</f>
        <v>1141</v>
      </c>
      <c r="F17" s="84">
        <f>'[7]свод разд2'!BH73</f>
        <v>0</v>
      </c>
      <c r="G17" s="78">
        <f>D17+E17</f>
        <v>15849</v>
      </c>
      <c r="H17" s="84">
        <f>+H11+H14</f>
        <v>9961</v>
      </c>
      <c r="I17" s="84">
        <f>+I11+I14</f>
        <v>2637</v>
      </c>
      <c r="J17" s="36">
        <f t="shared" si="0"/>
        <v>15849</v>
      </c>
      <c r="K17" s="36">
        <f>H11+H14</f>
        <v>9961</v>
      </c>
      <c r="L17" s="36">
        <f>I11+I14</f>
        <v>2637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84">
        <v>3184</v>
      </c>
      <c r="E18" s="84">
        <f>E12+E15</f>
        <v>1135</v>
      </c>
      <c r="F18" s="84">
        <f>'[7]свод разд2'!BN73</f>
        <v>0</v>
      </c>
      <c r="G18" s="84">
        <f>+D18+E18</f>
        <v>4319</v>
      </c>
      <c r="H18" s="78">
        <f>+H12+H14</f>
        <v>1721</v>
      </c>
      <c r="I18" s="78">
        <f>+I12+I14</f>
        <v>1206</v>
      </c>
      <c r="J18" s="43">
        <f t="shared" si="0"/>
        <v>4319</v>
      </c>
      <c r="K18" s="43">
        <f>H12+H15</f>
        <v>1721</v>
      </c>
      <c r="L18" s="43">
        <f>I12+I15</f>
        <v>1206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21.648082676094642</v>
      </c>
      <c r="E19" s="35">
        <f t="shared" ref="E19:I19" si="1">E18*100/E17</f>
        <v>99.474145486415424</v>
      </c>
      <c r="F19" s="35" t="e">
        <f t="shared" si="1"/>
        <v>#DIV/0!</v>
      </c>
      <c r="G19" s="35">
        <f t="shared" si="1"/>
        <v>27.250930658085682</v>
      </c>
      <c r="H19" s="35">
        <f t="shared" si="1"/>
        <v>17.27738178897701</v>
      </c>
      <c r="I19" s="35">
        <f t="shared" si="1"/>
        <v>45.733788395904433</v>
      </c>
      <c r="J19" s="44">
        <f>G12+G15</f>
        <v>4319</v>
      </c>
      <c r="K19" s="45">
        <f>H12+H15</f>
        <v>1721</v>
      </c>
      <c r="L19" s="45">
        <f>I12+I15</f>
        <v>1206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97</v>
      </c>
      <c r="E20" s="17"/>
      <c r="F20" s="17"/>
      <c r="G20" s="17">
        <v>97</v>
      </c>
      <c r="H20" s="17">
        <v>71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3281</v>
      </c>
      <c r="E22" s="19">
        <f t="shared" ref="E22:G22" si="2">E18+E20+E21</f>
        <v>1135</v>
      </c>
      <c r="F22" s="19">
        <f t="shared" si="2"/>
        <v>0</v>
      </c>
      <c r="G22" s="19">
        <f t="shared" si="2"/>
        <v>4416</v>
      </c>
      <c r="H22" s="19">
        <f>H18+H20+H21</f>
        <v>1792</v>
      </c>
      <c r="I22" s="19">
        <f>I18+I21</f>
        <v>1206</v>
      </c>
      <c r="J22" s="36">
        <f>G18+G20+G21</f>
        <v>4416</v>
      </c>
      <c r="K22" s="36">
        <f>H18+H20+H21</f>
        <v>1792</v>
      </c>
      <c r="L22" s="36">
        <f>I18+I21</f>
        <v>1206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/>
      <c r="E23" s="17"/>
      <c r="F23" s="17"/>
      <c r="G23" s="17"/>
      <c r="H23" s="17"/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86</v>
      </c>
      <c r="H29" s="17">
        <v>0</v>
      </c>
      <c r="I29" s="17">
        <v>70</v>
      </c>
      <c r="J29" s="17">
        <v>6</v>
      </c>
      <c r="K29" s="37">
        <f>G31+G32</f>
        <v>86</v>
      </c>
      <c r="L29" s="37">
        <f>H31+H32</f>
        <v>0</v>
      </c>
      <c r="M29" s="37">
        <f>I31+I32</f>
        <v>70</v>
      </c>
      <c r="N29" s="37">
        <f>J31+J32</f>
        <v>6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85</v>
      </c>
      <c r="H31" s="17">
        <v>0</v>
      </c>
      <c r="I31" s="17">
        <v>70</v>
      </c>
      <c r="J31" s="17">
        <v>5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1</v>
      </c>
      <c r="H32" s="17">
        <v>0</v>
      </c>
      <c r="I32" s="17">
        <v>0</v>
      </c>
      <c r="J32" s="17">
        <v>1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29</v>
      </c>
      <c r="H33" s="17">
        <v>0</v>
      </c>
      <c r="I33" s="17">
        <v>19</v>
      </c>
      <c r="J33" s="17">
        <v>2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523</v>
      </c>
      <c r="H34" s="17">
        <v>0</v>
      </c>
      <c r="I34" s="17">
        <v>507</v>
      </c>
      <c r="J34" s="17">
        <v>15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501</v>
      </c>
      <c r="H35" s="17">
        <v>0</v>
      </c>
      <c r="I35" s="17">
        <v>466</v>
      </c>
      <c r="J35" s="17">
        <v>10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153</v>
      </c>
      <c r="H36" s="17">
        <v>0</v>
      </c>
      <c r="I36" s="17">
        <v>147</v>
      </c>
      <c r="J36" s="17">
        <v>2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1</v>
      </c>
      <c r="H42" s="17">
        <v>1</v>
      </c>
      <c r="I42" s="17">
        <v>1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1</v>
      </c>
      <c r="H43" s="17">
        <v>1</v>
      </c>
      <c r="I43" s="17">
        <v>1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2</v>
      </c>
      <c r="H45" s="17">
        <v>2</v>
      </c>
      <c r="I45" s="17">
        <v>2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2</v>
      </c>
      <c r="H58" s="17">
        <f t="shared" ref="H58:J58" si="3">SUM(H59:H64)</f>
        <v>2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1</v>
      </c>
      <c r="H61" s="17">
        <v>1</v>
      </c>
      <c r="I61" s="17"/>
      <c r="J61" s="17"/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>
        <v>1</v>
      </c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3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42</v>
      </c>
      <c r="H65" s="17">
        <f t="shared" ref="H65:J65" si="5">SUM(H66:H70)</f>
        <v>39</v>
      </c>
      <c r="I65" s="17">
        <f t="shared" si="5"/>
        <v>3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24</v>
      </c>
      <c r="H66" s="17">
        <v>21</v>
      </c>
      <c r="I66" s="17">
        <v>3</v>
      </c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18</v>
      </c>
      <c r="H67" s="17">
        <v>18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v>4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v>56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0.04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80"/>
  <sheetViews>
    <sheetView topLeftCell="A61" workbookViewId="0">
      <selection activeCell="I17" sqref="I17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614</v>
      </c>
      <c r="E6" s="18">
        <v>0</v>
      </c>
      <c r="F6" s="18">
        <v>0</v>
      </c>
      <c r="G6" s="18">
        <v>614</v>
      </c>
      <c r="H6" s="17" t="s">
        <v>7</v>
      </c>
      <c r="I6" s="17" t="s">
        <v>7</v>
      </c>
      <c r="J6" s="36">
        <f>SUM(D6:F6)</f>
        <v>614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0</v>
      </c>
      <c r="E8" s="18">
        <v>0</v>
      </c>
      <c r="F8" s="18">
        <v>0</v>
      </c>
      <c r="G8" s="18">
        <v>0</v>
      </c>
      <c r="H8" s="17" t="s">
        <v>7</v>
      </c>
      <c r="I8" s="17" t="s">
        <v>7</v>
      </c>
      <c r="J8" s="36">
        <f t="shared" si="0"/>
        <v>0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0</v>
      </c>
      <c r="E10" s="17">
        <v>0</v>
      </c>
      <c r="F10" s="17">
        <v>0</v>
      </c>
      <c r="G10" s="18">
        <v>0</v>
      </c>
      <c r="H10" s="17" t="s">
        <v>7</v>
      </c>
      <c r="I10" s="17" t="s">
        <v>7</v>
      </c>
      <c r="J10" s="36">
        <f t="shared" si="0"/>
        <v>0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23658</v>
      </c>
      <c r="E11" s="17">
        <v>0</v>
      </c>
      <c r="F11" s="17">
        <v>0</v>
      </c>
      <c r="G11" s="18">
        <v>23658</v>
      </c>
      <c r="H11" s="17">
        <v>19985</v>
      </c>
      <c r="I11" s="17">
        <v>14810</v>
      </c>
      <c r="J11" s="36">
        <f t="shared" si="0"/>
        <v>23658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23658</v>
      </c>
      <c r="E12" s="17">
        <v>0</v>
      </c>
      <c r="F12" s="17">
        <v>0</v>
      </c>
      <c r="G12" s="18">
        <v>23658</v>
      </c>
      <c r="H12" s="17">
        <v>19985</v>
      </c>
      <c r="I12" s="17">
        <v>14810</v>
      </c>
      <c r="J12" s="36">
        <f t="shared" si="0"/>
        <v>23658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534</v>
      </c>
      <c r="E13" s="17">
        <v>0</v>
      </c>
      <c r="F13" s="17">
        <v>0</v>
      </c>
      <c r="G13" s="18">
        <v>534</v>
      </c>
      <c r="H13" s="17">
        <v>306</v>
      </c>
      <c r="I13" s="17">
        <v>196</v>
      </c>
      <c r="J13" s="36">
        <f t="shared" si="0"/>
        <v>534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23658</v>
      </c>
      <c r="E17" s="17">
        <v>0</v>
      </c>
      <c r="F17" s="17">
        <v>0</v>
      </c>
      <c r="G17" s="18">
        <v>23658</v>
      </c>
      <c r="H17" s="17">
        <v>19985</v>
      </c>
      <c r="I17" s="17">
        <v>14810</v>
      </c>
      <c r="J17" s="36">
        <f t="shared" si="0"/>
        <v>23658</v>
      </c>
      <c r="K17" s="36">
        <f>H11+H14</f>
        <v>19985</v>
      </c>
      <c r="L17" s="36">
        <f>I11+I14</f>
        <v>14810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23658</v>
      </c>
      <c r="E18" s="17">
        <v>0</v>
      </c>
      <c r="F18" s="17">
        <v>0</v>
      </c>
      <c r="G18" s="18">
        <v>23658</v>
      </c>
      <c r="H18" s="17">
        <v>19985</v>
      </c>
      <c r="I18" s="17">
        <v>14810</v>
      </c>
      <c r="J18" s="43">
        <f t="shared" si="0"/>
        <v>23658</v>
      </c>
      <c r="K18" s="43">
        <f>H12+H15</f>
        <v>19985</v>
      </c>
      <c r="L18" s="43">
        <f>I12+I15</f>
        <v>14810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100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100</v>
      </c>
      <c r="H19" s="35">
        <f t="shared" si="1"/>
        <v>100</v>
      </c>
      <c r="I19" s="35">
        <f t="shared" si="1"/>
        <v>100</v>
      </c>
      <c r="J19" s="44">
        <f>G12+G15</f>
        <v>23658</v>
      </c>
      <c r="K19" s="45">
        <f>H12+H15</f>
        <v>19985</v>
      </c>
      <c r="L19" s="45">
        <f>I12+I15</f>
        <v>14810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23658</v>
      </c>
      <c r="E22" s="19">
        <f t="shared" ref="E22:G22" si="2">E18+E20+E21</f>
        <v>0</v>
      </c>
      <c r="F22" s="19">
        <f t="shared" si="2"/>
        <v>0</v>
      </c>
      <c r="G22" s="19">
        <f t="shared" si="2"/>
        <v>23658</v>
      </c>
      <c r="H22" s="19">
        <f>H18+H20+H21</f>
        <v>19985</v>
      </c>
      <c r="I22" s="19">
        <f>I18+I21</f>
        <v>14810</v>
      </c>
      <c r="J22" s="36">
        <f>G18+G20+G21</f>
        <v>23658</v>
      </c>
      <c r="K22" s="36">
        <f>H18+H20+H21</f>
        <v>19985</v>
      </c>
      <c r="L22" s="36">
        <f>I18+I21</f>
        <v>14810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/>
      <c r="E23" s="17"/>
      <c r="F23" s="17"/>
      <c r="G23" s="17"/>
      <c r="H23" s="17"/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614</v>
      </c>
      <c r="H29" s="17">
        <v>0</v>
      </c>
      <c r="I29" s="17">
        <v>463</v>
      </c>
      <c r="J29" s="17">
        <v>297</v>
      </c>
      <c r="K29" s="37">
        <f>G31+G32</f>
        <v>614</v>
      </c>
      <c r="L29" s="37">
        <f>H31+H32</f>
        <v>0</v>
      </c>
      <c r="M29" s="37">
        <f>I31+I32</f>
        <v>463</v>
      </c>
      <c r="N29" s="37">
        <f>J31+J32</f>
        <v>297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614</v>
      </c>
      <c r="H31" s="17">
        <v>0</v>
      </c>
      <c r="I31" s="17">
        <v>463</v>
      </c>
      <c r="J31" s="17">
        <v>297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290</v>
      </c>
      <c r="H33" s="17">
        <v>0</v>
      </c>
      <c r="I33" s="17">
        <v>207</v>
      </c>
      <c r="J33" s="17">
        <v>91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4135</v>
      </c>
      <c r="H34" s="17">
        <v>0</v>
      </c>
      <c r="I34" s="17">
        <v>3093</v>
      </c>
      <c r="J34" s="17">
        <v>1295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4740</v>
      </c>
      <c r="H35" s="17">
        <v>0</v>
      </c>
      <c r="I35" s="17">
        <v>3838</v>
      </c>
      <c r="J35" s="17">
        <v>2176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1388</v>
      </c>
      <c r="H36" s="17">
        <v>0</v>
      </c>
      <c r="I36" s="17">
        <v>1095</v>
      </c>
      <c r="J36" s="17">
        <v>896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12</v>
      </c>
      <c r="H42" s="17">
        <v>1</v>
      </c>
      <c r="I42" s="17">
        <v>6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5</v>
      </c>
      <c r="H45" s="17">
        <v>5</v>
      </c>
      <c r="I45" s="17">
        <v>2</v>
      </c>
      <c r="J45" s="17">
        <v>2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2</v>
      </c>
      <c r="H58" s="17">
        <f t="shared" ref="H58:J58" si="3">SUM(H59:H64)</f>
        <v>2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1</v>
      </c>
      <c r="H61" s="17">
        <v>1</v>
      </c>
      <c r="I61" s="17"/>
      <c r="J61" s="17"/>
      <c r="L61" s="37">
        <f>G42-G61</f>
        <v>11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>
        <v>1</v>
      </c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5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938</v>
      </c>
      <c r="H65" s="17">
        <f t="shared" ref="H65:J65" si="5">SUM(H66:H70)</f>
        <v>938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614</v>
      </c>
      <c r="H66" s="17">
        <v>614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324</v>
      </c>
      <c r="H67" s="17">
        <v>324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6.5000000000000002E-2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80"/>
  <sheetViews>
    <sheetView topLeftCell="A58" workbookViewId="0">
      <selection activeCell="I17" sqref="I17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10</v>
      </c>
      <c r="E6" s="18">
        <v>0</v>
      </c>
      <c r="F6" s="18">
        <v>0</v>
      </c>
      <c r="G6" s="18">
        <v>10</v>
      </c>
      <c r="H6" s="17" t="s">
        <v>7</v>
      </c>
      <c r="I6" s="17" t="s">
        <v>7</v>
      </c>
      <c r="J6" s="36">
        <f>SUM(D6:F6)</f>
        <v>10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9</v>
      </c>
      <c r="E8" s="18">
        <v>0</v>
      </c>
      <c r="F8" s="18">
        <v>0</v>
      </c>
      <c r="G8" s="18">
        <v>9</v>
      </c>
      <c r="H8" s="17" t="s">
        <v>7</v>
      </c>
      <c r="I8" s="17" t="s">
        <v>7</v>
      </c>
      <c r="J8" s="36">
        <f t="shared" si="0"/>
        <v>9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0</v>
      </c>
      <c r="E10" s="17">
        <v>0</v>
      </c>
      <c r="F10" s="17">
        <v>0</v>
      </c>
      <c r="G10" s="18">
        <v>0</v>
      </c>
      <c r="H10" s="17" t="s">
        <v>7</v>
      </c>
      <c r="I10" s="17" t="s">
        <v>7</v>
      </c>
      <c r="J10" s="36">
        <f t="shared" si="0"/>
        <v>0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6934</v>
      </c>
      <c r="E11" s="17">
        <v>0</v>
      </c>
      <c r="F11" s="17">
        <v>0</v>
      </c>
      <c r="G11" s="18">
        <v>6934</v>
      </c>
      <c r="H11" s="17">
        <v>2021</v>
      </c>
      <c r="I11" s="17">
        <v>1800</v>
      </c>
      <c r="J11" s="36">
        <f t="shared" si="0"/>
        <v>6934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715</v>
      </c>
      <c r="E12" s="17">
        <v>0</v>
      </c>
      <c r="F12" s="17">
        <v>0</v>
      </c>
      <c r="G12" s="18">
        <v>715</v>
      </c>
      <c r="H12" s="17">
        <v>280</v>
      </c>
      <c r="I12" s="17">
        <v>33</v>
      </c>
      <c r="J12" s="36">
        <f t="shared" si="0"/>
        <v>715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27</v>
      </c>
      <c r="E13" s="17">
        <v>0</v>
      </c>
      <c r="F13" s="17">
        <v>0</v>
      </c>
      <c r="G13" s="18">
        <v>27</v>
      </c>
      <c r="H13" s="17">
        <v>6</v>
      </c>
      <c r="I13" s="17">
        <v>4</v>
      </c>
      <c r="J13" s="36">
        <f t="shared" si="0"/>
        <v>27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6934</v>
      </c>
      <c r="E17" s="17">
        <v>0</v>
      </c>
      <c r="F17" s="17">
        <v>0</v>
      </c>
      <c r="G17" s="18">
        <v>6934</v>
      </c>
      <c r="H17" s="17">
        <v>2021</v>
      </c>
      <c r="I17" s="17">
        <v>1800</v>
      </c>
      <c r="J17" s="36">
        <f t="shared" si="0"/>
        <v>6934</v>
      </c>
      <c r="K17" s="36">
        <f>H11+H14</f>
        <v>2021</v>
      </c>
      <c r="L17" s="36">
        <f>I11+I14</f>
        <v>1800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715</v>
      </c>
      <c r="E18" s="17">
        <v>0</v>
      </c>
      <c r="F18" s="17">
        <v>0</v>
      </c>
      <c r="G18" s="18">
        <v>715</v>
      </c>
      <c r="H18" s="17">
        <v>280</v>
      </c>
      <c r="I18" s="17">
        <v>33</v>
      </c>
      <c r="J18" s="43">
        <f t="shared" si="0"/>
        <v>715</v>
      </c>
      <c r="K18" s="43">
        <f>H12+H15</f>
        <v>280</v>
      </c>
      <c r="L18" s="43">
        <f>I12+I15</f>
        <v>33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10.311508508797232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10.311508508797232</v>
      </c>
      <c r="H19" s="35">
        <f t="shared" si="1"/>
        <v>13.854527461652648</v>
      </c>
      <c r="I19" s="35">
        <f t="shared" si="1"/>
        <v>1.8333333333333333</v>
      </c>
      <c r="J19" s="44">
        <f>G12+G15</f>
        <v>715</v>
      </c>
      <c r="K19" s="45">
        <f>H12+H15</f>
        <v>280</v>
      </c>
      <c r="L19" s="45">
        <f>I12+I15</f>
        <v>33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715</v>
      </c>
      <c r="E22" s="19">
        <f t="shared" ref="E22:G22" si="2">E18+E20+E21</f>
        <v>0</v>
      </c>
      <c r="F22" s="19">
        <f t="shared" si="2"/>
        <v>0</v>
      </c>
      <c r="G22" s="19">
        <f t="shared" si="2"/>
        <v>715</v>
      </c>
      <c r="H22" s="19">
        <f>H18+H20+H21</f>
        <v>280</v>
      </c>
      <c r="I22" s="19">
        <f>I18+I21</f>
        <v>33</v>
      </c>
      <c r="J22" s="36">
        <f>G18+G20+G21</f>
        <v>715</v>
      </c>
      <c r="K22" s="36">
        <f>H18+H20+H21</f>
        <v>280</v>
      </c>
      <c r="L22" s="36">
        <f>I18+I21</f>
        <v>33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/>
      <c r="E23" s="17"/>
      <c r="F23" s="17"/>
      <c r="G23" s="17"/>
      <c r="H23" s="17"/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10</v>
      </c>
      <c r="H29" s="17">
        <v>0</v>
      </c>
      <c r="I29" s="17">
        <v>4</v>
      </c>
      <c r="J29" s="17">
        <v>0</v>
      </c>
      <c r="K29" s="37">
        <f>G31+G32</f>
        <v>10</v>
      </c>
      <c r="L29" s="37">
        <f>H31+H32</f>
        <v>0</v>
      </c>
      <c r="M29" s="37">
        <f>I31+I32</f>
        <v>4</v>
      </c>
      <c r="N29" s="37">
        <f>J31+J32</f>
        <v>0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10</v>
      </c>
      <c r="H31" s="17">
        <v>0</v>
      </c>
      <c r="I31" s="17">
        <v>4</v>
      </c>
      <c r="J31" s="17">
        <v>0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0</v>
      </c>
      <c r="H33" s="17">
        <v>0</v>
      </c>
      <c r="I33" s="17">
        <v>0</v>
      </c>
      <c r="J33" s="17">
        <v>0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50</v>
      </c>
      <c r="H34" s="17">
        <v>0</v>
      </c>
      <c r="I34" s="17">
        <v>31</v>
      </c>
      <c r="J34" s="17">
        <v>0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30</v>
      </c>
      <c r="H35" s="17">
        <v>0</v>
      </c>
      <c r="I35" s="17">
        <v>18</v>
      </c>
      <c r="J35" s="17">
        <v>0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30</v>
      </c>
      <c r="H36" s="17">
        <v>0</v>
      </c>
      <c r="I36" s="17">
        <v>17</v>
      </c>
      <c r="J36" s="17">
        <v>0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0</v>
      </c>
      <c r="H42" s="17">
        <v>0</v>
      </c>
      <c r="I42" s="17">
        <v>0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0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0</v>
      </c>
      <c r="H45" s="17">
        <v>0</v>
      </c>
      <c r="I45" s="17">
        <v>0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0</v>
      </c>
      <c r="H58" s="17">
        <f t="shared" ref="H58:J58" si="3">SUM(H59:H64)</f>
        <v>0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0</v>
      </c>
      <c r="H63" s="17"/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0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0</v>
      </c>
      <c r="H65" s="17">
        <f t="shared" ref="H65:J65" si="5">SUM(H66:H70)</f>
        <v>0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0</v>
      </c>
      <c r="H66" s="17"/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0</v>
      </c>
      <c r="H67" s="17"/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/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80"/>
  <sheetViews>
    <sheetView topLeftCell="A58" workbookViewId="0">
      <selection activeCell="G8" sqref="G8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34</v>
      </c>
      <c r="E6" s="18">
        <v>0</v>
      </c>
      <c r="F6" s="18">
        <v>0</v>
      </c>
      <c r="G6" s="18">
        <v>34</v>
      </c>
      <c r="H6" s="17" t="s">
        <v>7</v>
      </c>
      <c r="I6" s="17" t="s">
        <v>7</v>
      </c>
      <c r="J6" s="36">
        <f>SUM(D6:F6)</f>
        <v>34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4</v>
      </c>
      <c r="E8" s="18">
        <v>0</v>
      </c>
      <c r="F8" s="18">
        <v>0</v>
      </c>
      <c r="G8" s="18">
        <v>4</v>
      </c>
      <c r="H8" s="17" t="s">
        <v>7</v>
      </c>
      <c r="I8" s="17" t="s">
        <v>7</v>
      </c>
      <c r="J8" s="36">
        <f t="shared" si="0"/>
        <v>4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/>
      <c r="E10" s="17">
        <v>0</v>
      </c>
      <c r="F10" s="17">
        <v>0</v>
      </c>
      <c r="G10" s="18"/>
      <c r="H10" s="17" t="s">
        <v>7</v>
      </c>
      <c r="I10" s="17" t="s">
        <v>7</v>
      </c>
      <c r="J10" s="36">
        <f t="shared" si="0"/>
        <v>0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2631</v>
      </c>
      <c r="E11" s="17">
        <v>0</v>
      </c>
      <c r="F11" s="17">
        <v>0</v>
      </c>
      <c r="G11" s="18">
        <v>2631</v>
      </c>
      <c r="H11" s="17">
        <v>1045</v>
      </c>
      <c r="I11" s="17">
        <v>912</v>
      </c>
      <c r="J11" s="36">
        <f t="shared" si="0"/>
        <v>2631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1848</v>
      </c>
      <c r="E12" s="17">
        <v>0</v>
      </c>
      <c r="F12" s="17">
        <v>0</v>
      </c>
      <c r="G12" s="18">
        <v>1848</v>
      </c>
      <c r="H12" s="17">
        <v>837</v>
      </c>
      <c r="I12" s="17">
        <v>887</v>
      </c>
      <c r="J12" s="36">
        <f t="shared" si="0"/>
        <v>1848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/>
      <c r="E13" s="17"/>
      <c r="F13" s="17"/>
      <c r="G13" s="18"/>
      <c r="H13" s="17"/>
      <c r="I13" s="17"/>
      <c r="J13" s="36">
        <f t="shared" si="0"/>
        <v>0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2631</v>
      </c>
      <c r="E17" s="17">
        <v>0</v>
      </c>
      <c r="F17" s="17">
        <v>0</v>
      </c>
      <c r="G17" s="18">
        <v>2631</v>
      </c>
      <c r="H17" s="17">
        <v>1045</v>
      </c>
      <c r="I17" s="17">
        <v>912</v>
      </c>
      <c r="J17" s="36">
        <f t="shared" si="0"/>
        <v>2631</v>
      </c>
      <c r="K17" s="36">
        <f>H11+H14</f>
        <v>1045</v>
      </c>
      <c r="L17" s="36">
        <f>I11+I14</f>
        <v>912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1848</v>
      </c>
      <c r="E18" s="17">
        <v>0</v>
      </c>
      <c r="F18" s="17">
        <v>0</v>
      </c>
      <c r="G18" s="18">
        <v>1848</v>
      </c>
      <c r="H18" s="17">
        <v>837</v>
      </c>
      <c r="I18" s="17">
        <v>887</v>
      </c>
      <c r="J18" s="43">
        <f t="shared" si="0"/>
        <v>1848</v>
      </c>
      <c r="K18" s="43">
        <f>H12+H15</f>
        <v>837</v>
      </c>
      <c r="L18" s="43">
        <f>I12+I15</f>
        <v>887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71">
        <f>D18*100/D17</f>
        <v>70.239452679589505</v>
      </c>
      <c r="E19" s="71" t="e">
        <f t="shared" ref="E19:I19" si="1">E18*100/E17</f>
        <v>#DIV/0!</v>
      </c>
      <c r="F19" s="71" t="e">
        <f t="shared" si="1"/>
        <v>#DIV/0!</v>
      </c>
      <c r="G19" s="71">
        <f t="shared" si="1"/>
        <v>70.239452679589505</v>
      </c>
      <c r="H19" s="71">
        <f t="shared" si="1"/>
        <v>80.095693779904309</v>
      </c>
      <c r="I19" s="71">
        <f t="shared" si="1"/>
        <v>97.258771929824562</v>
      </c>
      <c r="J19" s="44">
        <f>G12+G15</f>
        <v>1848</v>
      </c>
      <c r="K19" s="45">
        <f>H12+H15</f>
        <v>837</v>
      </c>
      <c r="L19" s="45">
        <f>I12+I15</f>
        <v>887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3</v>
      </c>
      <c r="E20" s="17"/>
      <c r="F20" s="17"/>
      <c r="G20" s="17">
        <v>3</v>
      </c>
      <c r="H20" s="17">
        <v>3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1851</v>
      </c>
      <c r="E22" s="19">
        <f t="shared" ref="E22:G22" si="2">E18+E20+E21</f>
        <v>0</v>
      </c>
      <c r="F22" s="19">
        <f t="shared" si="2"/>
        <v>0</v>
      </c>
      <c r="G22" s="19">
        <f t="shared" si="2"/>
        <v>1851</v>
      </c>
      <c r="H22" s="19">
        <f>H18+H20+H21</f>
        <v>840</v>
      </c>
      <c r="I22" s="19">
        <f>I18+I21</f>
        <v>887</v>
      </c>
      <c r="J22" s="36">
        <f>G18+G20+G21</f>
        <v>1851</v>
      </c>
      <c r="K22" s="36">
        <f>H18+H20+H21</f>
        <v>840</v>
      </c>
      <c r="L22" s="36">
        <f>I18+I21</f>
        <v>887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/>
      <c r="E23" s="17"/>
      <c r="F23" s="17"/>
      <c r="G23" s="17"/>
      <c r="H23" s="17"/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34</v>
      </c>
      <c r="H29" s="17">
        <v>0</v>
      </c>
      <c r="I29" s="17">
        <v>16</v>
      </c>
      <c r="J29" s="17">
        <v>2</v>
      </c>
      <c r="K29" s="37">
        <f>G31+G32</f>
        <v>34</v>
      </c>
      <c r="L29" s="37">
        <f>H31+H32</f>
        <v>0</v>
      </c>
      <c r="M29" s="37">
        <f>I31+I32</f>
        <v>16</v>
      </c>
      <c r="N29" s="37">
        <f>J31+J32</f>
        <v>2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34</v>
      </c>
      <c r="H31" s="17">
        <v>0</v>
      </c>
      <c r="I31" s="17">
        <v>16</v>
      </c>
      <c r="J31" s="17">
        <v>2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2</v>
      </c>
      <c r="H33" s="17">
        <v>0</v>
      </c>
      <c r="I33" s="17">
        <v>2</v>
      </c>
      <c r="J33" s="17">
        <v>0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205</v>
      </c>
      <c r="H34" s="17">
        <v>0</v>
      </c>
      <c r="I34" s="17">
        <v>163</v>
      </c>
      <c r="J34" s="17">
        <v>47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206</v>
      </c>
      <c r="H35" s="17">
        <v>0</v>
      </c>
      <c r="I35" s="17">
        <v>164</v>
      </c>
      <c r="J35" s="17">
        <v>47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102</v>
      </c>
      <c r="H36" s="17">
        <v>0</v>
      </c>
      <c r="I36" s="17">
        <v>102</v>
      </c>
      <c r="J36" s="17">
        <v>9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0</v>
      </c>
      <c r="H42" s="17">
        <v>0</v>
      </c>
      <c r="I42" s="17">
        <v>0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0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/>
      <c r="H45" s="17"/>
      <c r="I45" s="17">
        <v>0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</v>
      </c>
      <c r="H58" s="17">
        <f t="shared" ref="H58:J58" si="3">SUM(H59:H64)</f>
        <v>1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>
        <v>0</v>
      </c>
      <c r="I59" s="17">
        <v>0</v>
      </c>
      <c r="J59" s="17">
        <v>0</v>
      </c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>
        <v>0</v>
      </c>
      <c r="I60" s="17">
        <v>0</v>
      </c>
      <c r="J60" s="17">
        <v>0</v>
      </c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>
        <v>0</v>
      </c>
      <c r="I61" s="17">
        <v>0</v>
      </c>
      <c r="J61" s="17">
        <v>0</v>
      </c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>
        <v>0</v>
      </c>
      <c r="I62" s="17">
        <v>0</v>
      </c>
      <c r="J62" s="17">
        <v>0</v>
      </c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>
        <v>1</v>
      </c>
      <c r="I63" s="17">
        <v>0</v>
      </c>
      <c r="J63" s="17">
        <v>0</v>
      </c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>
        <v>0</v>
      </c>
      <c r="I64" s="17">
        <v>0</v>
      </c>
      <c r="J64" s="17">
        <v>0</v>
      </c>
      <c r="L64" s="37">
        <f>(G41+G43+G45)-G64</f>
        <v>0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68</v>
      </c>
      <c r="H65" s="17">
        <f t="shared" ref="H65:J65" si="5">SUM(H66:H70)</f>
        <v>68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34</v>
      </c>
      <c r="H66" s="17">
        <v>34</v>
      </c>
      <c r="I66" s="17">
        <v>0</v>
      </c>
      <c r="J66" s="17">
        <v>0</v>
      </c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34</v>
      </c>
      <c r="H67" s="17">
        <v>34</v>
      </c>
      <c r="I67" s="17">
        <v>0</v>
      </c>
      <c r="J67" s="17">
        <v>0</v>
      </c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>
        <v>0</v>
      </c>
      <c r="I68" s="17">
        <v>0</v>
      </c>
      <c r="J68" s="17">
        <v>0</v>
      </c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>
        <v>0</v>
      </c>
      <c r="I69" s="17">
        <v>0</v>
      </c>
      <c r="J69" s="17">
        <v>0</v>
      </c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>
        <v>0</v>
      </c>
      <c r="I70" s="17">
        <v>0</v>
      </c>
      <c r="J70" s="17">
        <v>0</v>
      </c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4.9000000000000002E-2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80"/>
  <sheetViews>
    <sheetView topLeftCell="A61" workbookViewId="0">
      <selection activeCell="I17" sqref="I17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180</v>
      </c>
      <c r="E6" s="18">
        <v>0</v>
      </c>
      <c r="F6" s="18">
        <v>0</v>
      </c>
      <c r="G6" s="18">
        <v>180</v>
      </c>
      <c r="H6" s="17" t="s">
        <v>7</v>
      </c>
      <c r="I6" s="17" t="s">
        <v>7</v>
      </c>
      <c r="J6" s="36">
        <f>SUM(D6:F6)</f>
        <v>180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53</v>
      </c>
      <c r="E8" s="18">
        <v>0</v>
      </c>
      <c r="F8" s="18">
        <v>0</v>
      </c>
      <c r="G8" s="18">
        <v>53</v>
      </c>
      <c r="H8" s="17" t="s">
        <v>7</v>
      </c>
      <c r="I8" s="17" t="s">
        <v>7</v>
      </c>
      <c r="J8" s="36">
        <f t="shared" si="0"/>
        <v>53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6</v>
      </c>
      <c r="E10" s="17">
        <v>0</v>
      </c>
      <c r="F10" s="17">
        <v>0</v>
      </c>
      <c r="G10" s="18">
        <v>6</v>
      </c>
      <c r="H10" s="17" t="s">
        <v>7</v>
      </c>
      <c r="I10" s="17" t="s">
        <v>7</v>
      </c>
      <c r="J10" s="36">
        <f t="shared" si="0"/>
        <v>6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14009</v>
      </c>
      <c r="E11" s="17">
        <v>0</v>
      </c>
      <c r="F11" s="17">
        <v>0</v>
      </c>
      <c r="G11" s="18">
        <v>14009</v>
      </c>
      <c r="H11" s="17">
        <v>9020</v>
      </c>
      <c r="I11" s="17">
        <v>3262</v>
      </c>
      <c r="J11" s="36">
        <f t="shared" si="0"/>
        <v>14009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6256</v>
      </c>
      <c r="E12" s="17">
        <v>0</v>
      </c>
      <c r="F12" s="17">
        <v>0</v>
      </c>
      <c r="G12" s="18">
        <v>6256</v>
      </c>
      <c r="H12" s="17">
        <v>4563</v>
      </c>
      <c r="I12" s="17">
        <v>1374</v>
      </c>
      <c r="J12" s="36">
        <f t="shared" si="0"/>
        <v>6256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672</v>
      </c>
      <c r="E13" s="17">
        <v>0</v>
      </c>
      <c r="F13" s="17">
        <v>0</v>
      </c>
      <c r="G13" s="18">
        <v>672</v>
      </c>
      <c r="H13" s="17">
        <v>488</v>
      </c>
      <c r="I13" s="17">
        <v>271</v>
      </c>
      <c r="J13" s="36">
        <f t="shared" si="0"/>
        <v>672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14009</v>
      </c>
      <c r="E17" s="17">
        <v>0</v>
      </c>
      <c r="F17" s="17">
        <v>0</v>
      </c>
      <c r="G17" s="18">
        <v>14009</v>
      </c>
      <c r="H17" s="17">
        <v>9020</v>
      </c>
      <c r="I17" s="17">
        <v>3262</v>
      </c>
      <c r="J17" s="36">
        <f t="shared" si="0"/>
        <v>14009</v>
      </c>
      <c r="K17" s="36">
        <f>H11+H14</f>
        <v>9020</v>
      </c>
      <c r="L17" s="36">
        <f>I11+I14</f>
        <v>3262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6256</v>
      </c>
      <c r="E18" s="17">
        <v>0</v>
      </c>
      <c r="F18" s="17">
        <v>0</v>
      </c>
      <c r="G18" s="18">
        <v>6256</v>
      </c>
      <c r="H18" s="17">
        <v>4563</v>
      </c>
      <c r="I18" s="17">
        <v>1374</v>
      </c>
      <c r="J18" s="43">
        <f t="shared" si="0"/>
        <v>6256</v>
      </c>
      <c r="K18" s="43">
        <f>H12+H15</f>
        <v>4563</v>
      </c>
      <c r="L18" s="43">
        <f>I12+I15</f>
        <v>1374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71">
        <f>D18*100/D17</f>
        <v>44.657006210293382</v>
      </c>
      <c r="E19" s="71" t="e">
        <f t="shared" ref="E19:I19" si="1">E18*100/E17</f>
        <v>#DIV/0!</v>
      </c>
      <c r="F19" s="71" t="e">
        <f t="shared" si="1"/>
        <v>#DIV/0!</v>
      </c>
      <c r="G19" s="71">
        <f t="shared" si="1"/>
        <v>44.657006210293382</v>
      </c>
      <c r="H19" s="71">
        <f t="shared" si="1"/>
        <v>50.587583148558757</v>
      </c>
      <c r="I19" s="71">
        <f t="shared" si="1"/>
        <v>42.121397915389331</v>
      </c>
      <c r="J19" s="44">
        <f>G12+G15</f>
        <v>6256</v>
      </c>
      <c r="K19" s="45">
        <f>H12+H15</f>
        <v>4563</v>
      </c>
      <c r="L19" s="45">
        <f>I12+I15</f>
        <v>1374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39">
        <v>55</v>
      </c>
      <c r="E20" s="39">
        <f>'[8]свод разд2'!BY73</f>
        <v>0</v>
      </c>
      <c r="F20" s="39">
        <f>'[8]свод разд2'!BZ73</f>
        <v>0</v>
      </c>
      <c r="G20" s="39">
        <v>55</v>
      </c>
      <c r="H20" s="39">
        <v>39</v>
      </c>
      <c r="I20" s="40" t="str">
        <f>'[8]свод разд2'!CC73</f>
        <v>*</v>
      </c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6311</v>
      </c>
      <c r="E22" s="19">
        <f t="shared" ref="E22:G22" si="2">E18+E20+E21</f>
        <v>0</v>
      </c>
      <c r="F22" s="19">
        <f t="shared" si="2"/>
        <v>0</v>
      </c>
      <c r="G22" s="19">
        <f t="shared" si="2"/>
        <v>6311</v>
      </c>
      <c r="H22" s="19">
        <f>H18+H20+H21</f>
        <v>4602</v>
      </c>
      <c r="I22" s="19">
        <f>I18+I21</f>
        <v>1374</v>
      </c>
      <c r="J22" s="36">
        <f>G18+G20+G21</f>
        <v>6311</v>
      </c>
      <c r="K22" s="36">
        <f>H18+H20+H21</f>
        <v>4602</v>
      </c>
      <c r="L22" s="36">
        <f>I18+I21</f>
        <v>1374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39">
        <v>37</v>
      </c>
      <c r="E23" s="39">
        <f>'[8]свод разд2'!CQ73</f>
        <v>0</v>
      </c>
      <c r="F23" s="39">
        <f>'[8]свод разд2'!CR73</f>
        <v>0</v>
      </c>
      <c r="G23" s="39">
        <v>37</v>
      </c>
      <c r="H23" s="39">
        <v>28</v>
      </c>
      <c r="I23" s="39">
        <v>4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39">
        <v>180</v>
      </c>
      <c r="H29" s="39">
        <f>'[8]Свод разд 3'!D72</f>
        <v>0</v>
      </c>
      <c r="I29" s="39">
        <v>153</v>
      </c>
      <c r="J29" s="39">
        <v>13</v>
      </c>
      <c r="K29" s="37">
        <f>G31+G32</f>
        <v>180</v>
      </c>
      <c r="L29" s="37">
        <f>H31+H32</f>
        <v>0</v>
      </c>
      <c r="M29" s="37">
        <f>I31+I32</f>
        <v>153</v>
      </c>
      <c r="N29" s="37">
        <f>J31+J32</f>
        <v>13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39" t="s">
        <v>7</v>
      </c>
      <c r="H30" s="39" t="s">
        <v>7</v>
      </c>
      <c r="I30" s="39" t="s">
        <v>7</v>
      </c>
      <c r="J30" s="39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39">
        <v>180</v>
      </c>
      <c r="H31" s="39">
        <f>'[8]Свод разд 3'!H72</f>
        <v>0</v>
      </c>
      <c r="I31" s="39">
        <v>153</v>
      </c>
      <c r="J31" s="39">
        <v>13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39">
        <f>'[8]Свод разд 3'!K72</f>
        <v>0</v>
      </c>
      <c r="H32" s="39">
        <f>'[8]Свод разд 3'!L72</f>
        <v>0</v>
      </c>
      <c r="I32" s="39">
        <f>'[8]Свод разд 3'!M72</f>
        <v>0</v>
      </c>
      <c r="J32" s="39">
        <f>'[8]Свод разд 3'!N72</f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39">
        <v>73</v>
      </c>
      <c r="H33" s="39">
        <f>'[8]Свод разд 3'!P72</f>
        <v>0</v>
      </c>
      <c r="I33" s="39">
        <v>68</v>
      </c>
      <c r="J33" s="39">
        <v>3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39">
        <v>513</v>
      </c>
      <c r="H34" s="39">
        <f>'[8]Свод разд 3'!T72</f>
        <v>0</v>
      </c>
      <c r="I34" s="39">
        <v>251</v>
      </c>
      <c r="J34" s="39">
        <v>76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39">
        <v>126</v>
      </c>
      <c r="H35" s="39">
        <f>'[8]Свод разд 3'!X72</f>
        <v>0</v>
      </c>
      <c r="I35" s="39">
        <v>121</v>
      </c>
      <c r="J35" s="39">
        <v>11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39">
        <v>302</v>
      </c>
      <c r="H36" s="39">
        <f>'[8]Свод разд 3'!AB72</f>
        <v>0</v>
      </c>
      <c r="I36" s="39">
        <v>284</v>
      </c>
      <c r="J36" s="39">
        <v>36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39">
        <f>'[8]Свод разд 3'!AE72</f>
        <v>0</v>
      </c>
      <c r="H37" s="39">
        <f>'[8]Свод разд 3'!AF72</f>
        <v>0</v>
      </c>
      <c r="I37" s="39">
        <f>'[8]Свод разд 3'!AG72</f>
        <v>0</v>
      </c>
      <c r="J37" s="39">
        <f>'[8]Свод разд 3'!AH72</f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39">
        <f>'[8]Свод разд 3'!AI72</f>
        <v>0</v>
      </c>
      <c r="H38" s="39">
        <f>'[8]Свод разд 3'!AJ72</f>
        <v>0</v>
      </c>
      <c r="I38" s="39">
        <f>'[8]Свод разд 3'!AK72</f>
        <v>0</v>
      </c>
      <c r="J38" s="39">
        <f>'[8]Свод разд 3'!AL72</f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39">
        <v>15</v>
      </c>
      <c r="H39" s="39">
        <f>'[8]Свод разд 3'!AN72</f>
        <v>0</v>
      </c>
      <c r="I39" s="39">
        <v>15</v>
      </c>
      <c r="J39" s="39">
        <v>4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39">
        <v>1</v>
      </c>
      <c r="H40" s="39">
        <v>1</v>
      </c>
      <c r="I40" s="39">
        <v>1</v>
      </c>
      <c r="J40" s="39">
        <f>'[8]Свод разд 3'!AT72</f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39">
        <v>1</v>
      </c>
      <c r="H41" s="39">
        <v>1</v>
      </c>
      <c r="I41" s="39">
        <v>1</v>
      </c>
      <c r="J41" s="39">
        <f>'[8]Свод разд 3'!AX72</f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39">
        <v>20</v>
      </c>
      <c r="H42" s="39">
        <f>'[8]Свод разд 3'!AZ72</f>
        <v>0</v>
      </c>
      <c r="I42" s="39">
        <v>20</v>
      </c>
      <c r="J42" s="39">
        <f>'[8]Свод разд 3'!BB72</f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39">
        <f>'[8]Свод разд 3'!BC72</f>
        <v>0</v>
      </c>
      <c r="H43" s="39">
        <f>'[8]Свод разд 3'!BD72</f>
        <v>0</v>
      </c>
      <c r="I43" s="39">
        <f>'[8]Свод разд 3'!BE72</f>
        <v>0</v>
      </c>
      <c r="J43" s="39">
        <f>'[8]Свод разд 3'!BF72</f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39">
        <v>1</v>
      </c>
      <c r="H44" s="39">
        <v>1</v>
      </c>
      <c r="I44" s="39">
        <v>1</v>
      </c>
      <c r="J44" s="39">
        <f>'[8]Свод разд 3'!BJ72</f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39">
        <v>3</v>
      </c>
      <c r="H45" s="39">
        <v>3</v>
      </c>
      <c r="I45" s="39">
        <v>2</v>
      </c>
      <c r="J45" s="39">
        <v>1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39">
        <f>'[8]Свод разд 3'!BO72</f>
        <v>0</v>
      </c>
      <c r="H46" s="39">
        <f>'[8]Свод разд 3'!BP72</f>
        <v>0</v>
      </c>
      <c r="I46" s="39">
        <f>'[8]Свод разд 3'!BQ72</f>
        <v>0</v>
      </c>
      <c r="J46" s="39">
        <f>'[8]Свод разд 3'!BR72</f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39">
        <f>'[8]Свод разд 3'!BS72</f>
        <v>0</v>
      </c>
      <c r="H47" s="39">
        <f>'[8]Свод разд 3'!BT72</f>
        <v>0</v>
      </c>
      <c r="I47" s="39">
        <f>'[8]Свод разд 3'!BU72</f>
        <v>0</v>
      </c>
      <c r="J47" s="39">
        <f>'[8]Свод разд 3'!BV72</f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39">
        <f>'[8]Свод разд 3'!BW72</f>
        <v>0</v>
      </c>
      <c r="H48" s="39">
        <f>'[8]Свод разд 3'!BX72</f>
        <v>0</v>
      </c>
      <c r="I48" s="39">
        <f>'[8]Свод разд 3'!BY72</f>
        <v>0</v>
      </c>
      <c r="J48" s="39">
        <f>'[8]Свод разд 3'!BZ72</f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39">
        <f>'[8]Свод разд 3'!CA72</f>
        <v>0</v>
      </c>
      <c r="H49" s="39">
        <f>'[8]Свод разд 3'!CB72</f>
        <v>0</v>
      </c>
      <c r="I49" s="39">
        <f>'[8]Свод разд 3'!CC72</f>
        <v>0</v>
      </c>
      <c r="J49" s="39">
        <f>'[8]Свод разд 3'!CD72</f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/>
      <c r="H50" s="17"/>
      <c r="I50" s="17"/>
      <c r="J50" s="17"/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/>
      <c r="H51" s="17"/>
      <c r="I51" s="17"/>
      <c r="J51" s="17"/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5</v>
      </c>
      <c r="H58" s="17">
        <f t="shared" ref="H58:J58" si="3">SUM(H59:H64)</f>
        <v>5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39">
        <f>'[8]Свод разд 4'!H73</f>
        <v>0</v>
      </c>
      <c r="I59" s="39">
        <f>'[8]Свод разд 4'!I73</f>
        <v>0</v>
      </c>
      <c r="J59" s="39">
        <f>'[8]Свод разд 4'!J73</f>
        <v>0</v>
      </c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39">
        <f>'[8]Свод разд 4'!L73</f>
        <v>0</v>
      </c>
      <c r="I60" s="39">
        <f>'[8]Свод разд 4'!M73</f>
        <v>0</v>
      </c>
      <c r="J60" s="39">
        <f>'[8]Свод разд 4'!N73</f>
        <v>0</v>
      </c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39">
        <f>'[8]Свод разд 4'!P73</f>
        <v>0</v>
      </c>
      <c r="I61" s="39">
        <f>'[8]Свод разд 4'!Q73</f>
        <v>0</v>
      </c>
      <c r="J61" s="39">
        <f>'[8]Свод разд 4'!R73</f>
        <v>0</v>
      </c>
      <c r="L61" s="37">
        <f>G42-G61</f>
        <v>20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1</v>
      </c>
      <c r="H62" s="39">
        <v>1</v>
      </c>
      <c r="I62" s="39">
        <f>'[8]Свод разд 4'!U73</f>
        <v>0</v>
      </c>
      <c r="J62" s="39">
        <f>'[8]Свод разд 4'!V73</f>
        <v>0</v>
      </c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39">
        <v>1</v>
      </c>
      <c r="I63" s="39"/>
      <c r="J63" s="39">
        <f>'[8]Свод разд 4'!Z73</f>
        <v>0</v>
      </c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3</v>
      </c>
      <c r="H64" s="39">
        <v>3</v>
      </c>
      <c r="I64" s="39"/>
      <c r="J64" s="39">
        <f>'[8]Свод разд 4'!AD73</f>
        <v>0</v>
      </c>
      <c r="L64" s="37">
        <f>(G41+G43+G45)-G64</f>
        <v>1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160</v>
      </c>
      <c r="H65" s="17">
        <f t="shared" ref="H65:J65" si="5">SUM(H66:H70)</f>
        <v>160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123</v>
      </c>
      <c r="H66" s="39">
        <v>123</v>
      </c>
      <c r="I66" s="39">
        <f>'[8]Свод разд 4'!AK73</f>
        <v>0</v>
      </c>
      <c r="J66" s="39">
        <f>'[8]Свод разд 4'!AL73</f>
        <v>0</v>
      </c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37</v>
      </c>
      <c r="H67" s="39">
        <v>37</v>
      </c>
      <c r="I67" s="39">
        <f>'[8]Свод разд 4'!AO73</f>
        <v>0</v>
      </c>
      <c r="J67" s="39">
        <f>'[8]Свод разд 4'!AP73</f>
        <v>0</v>
      </c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39">
        <f>'[8]Свод разд 4'!AR73</f>
        <v>0</v>
      </c>
      <c r="I68" s="39">
        <f>'[8]Свод разд 4'!AS73</f>
        <v>0</v>
      </c>
      <c r="J68" s="39">
        <f>'[8]Свод разд 4'!AT73</f>
        <v>0</v>
      </c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39">
        <f>'[8]Свод разд 4'!AV73</f>
        <v>0</v>
      </c>
      <c r="I69" s="39">
        <f>'[8]Свод разд 4'!AW73</f>
        <v>0</v>
      </c>
      <c r="J69" s="39">
        <f>'[8]Свод разд 4'!AX73</f>
        <v>0</v>
      </c>
      <c r="L69" s="37">
        <f>G39-G69</f>
        <v>15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39">
        <f>'[8]Свод разд 4'!AZ73</f>
        <v>0</v>
      </c>
      <c r="I70" s="39">
        <f>'[8]Свод разд 4'!BA73</f>
        <v>0</v>
      </c>
      <c r="J70" s="39">
        <f>'[8]Свод разд 4'!BB73</f>
        <v>0</v>
      </c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4.7E-2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80"/>
  <sheetViews>
    <sheetView workbookViewId="0">
      <selection activeCell="G11" sqref="G11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34</v>
      </c>
      <c r="E6" s="18">
        <v>0</v>
      </c>
      <c r="F6" s="18">
        <v>0</v>
      </c>
      <c r="G6" s="18">
        <v>34</v>
      </c>
      <c r="H6" s="17" t="s">
        <v>7</v>
      </c>
      <c r="I6" s="17" t="s">
        <v>7</v>
      </c>
      <c r="J6" s="36">
        <f>SUM(D6:F6)</f>
        <v>34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26</v>
      </c>
      <c r="E8" s="18">
        <v>0</v>
      </c>
      <c r="F8" s="18">
        <v>0</v>
      </c>
      <c r="G8" s="18">
        <v>26</v>
      </c>
      <c r="H8" s="17" t="s">
        <v>7</v>
      </c>
      <c r="I8" s="17" t="s">
        <v>7</v>
      </c>
      <c r="J8" s="36">
        <f t="shared" si="0"/>
        <v>26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 t="s">
        <v>141</v>
      </c>
      <c r="E10" s="17">
        <v>0</v>
      </c>
      <c r="F10" s="17">
        <v>0</v>
      </c>
      <c r="G10" s="18">
        <v>0</v>
      </c>
      <c r="H10" s="17" t="s">
        <v>7</v>
      </c>
      <c r="I10" s="17" t="s">
        <v>7</v>
      </c>
      <c r="J10" s="36">
        <f t="shared" si="0"/>
        <v>0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7561</v>
      </c>
      <c r="E11" s="17">
        <v>0</v>
      </c>
      <c r="F11" s="17">
        <v>0</v>
      </c>
      <c r="G11" s="18">
        <v>7561</v>
      </c>
      <c r="H11" s="17">
        <v>4524</v>
      </c>
      <c r="I11" s="17">
        <v>2385</v>
      </c>
      <c r="J11" s="36">
        <f t="shared" si="0"/>
        <v>7561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1119</v>
      </c>
      <c r="E12" s="17">
        <v>0</v>
      </c>
      <c r="F12" s="17">
        <v>0</v>
      </c>
      <c r="G12" s="18">
        <v>1119</v>
      </c>
      <c r="H12" s="17">
        <v>872</v>
      </c>
      <c r="I12" s="17">
        <v>692</v>
      </c>
      <c r="J12" s="36">
        <f t="shared" si="0"/>
        <v>1119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86</v>
      </c>
      <c r="E13" s="17">
        <v>0</v>
      </c>
      <c r="F13" s="17">
        <v>0</v>
      </c>
      <c r="G13" s="18">
        <v>86</v>
      </c>
      <c r="H13" s="17">
        <v>84</v>
      </c>
      <c r="I13" s="17">
        <v>78</v>
      </c>
      <c r="J13" s="36">
        <f t="shared" si="0"/>
        <v>86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7561</v>
      </c>
      <c r="E17" s="17">
        <v>0</v>
      </c>
      <c r="F17" s="17">
        <v>0</v>
      </c>
      <c r="G17" s="18">
        <v>7561</v>
      </c>
      <c r="H17" s="17">
        <v>4524</v>
      </c>
      <c r="I17" s="17">
        <v>2385</v>
      </c>
      <c r="J17" s="36">
        <f t="shared" si="0"/>
        <v>7561</v>
      </c>
      <c r="K17" s="36">
        <f>H11+H14</f>
        <v>4524</v>
      </c>
      <c r="L17" s="36">
        <f>I11+I14</f>
        <v>2385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1119</v>
      </c>
      <c r="E18" s="17">
        <v>0</v>
      </c>
      <c r="F18" s="17">
        <v>0</v>
      </c>
      <c r="G18" s="18">
        <v>1119</v>
      </c>
      <c r="H18" s="17">
        <v>872</v>
      </c>
      <c r="I18" s="17">
        <v>692</v>
      </c>
      <c r="J18" s="43">
        <f t="shared" si="0"/>
        <v>1119</v>
      </c>
      <c r="K18" s="43">
        <f>H12+H15</f>
        <v>872</v>
      </c>
      <c r="L18" s="43">
        <f>I12+I15</f>
        <v>692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14.79962967861394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14.79962967861394</v>
      </c>
      <c r="H19" s="35">
        <f t="shared" si="1"/>
        <v>19.274977895667551</v>
      </c>
      <c r="I19" s="35">
        <f t="shared" si="1"/>
        <v>29.014675052410901</v>
      </c>
      <c r="J19" s="44">
        <f>G12+G15</f>
        <v>1119</v>
      </c>
      <c r="K19" s="45">
        <f>H12+H15</f>
        <v>872</v>
      </c>
      <c r="L19" s="45">
        <f>I12+I15</f>
        <v>692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1</v>
      </c>
      <c r="E20" s="17"/>
      <c r="F20" s="17"/>
      <c r="G20" s="17">
        <v>1</v>
      </c>
      <c r="H20" s="17">
        <v>1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1120</v>
      </c>
      <c r="E22" s="19">
        <f t="shared" ref="E22:G22" si="2">E18+E20+E21</f>
        <v>0</v>
      </c>
      <c r="F22" s="19">
        <f t="shared" si="2"/>
        <v>0</v>
      </c>
      <c r="G22" s="19">
        <f t="shared" si="2"/>
        <v>1120</v>
      </c>
      <c r="H22" s="19">
        <f>H18+H20+H21</f>
        <v>873</v>
      </c>
      <c r="I22" s="19">
        <f>I18+I21</f>
        <v>692</v>
      </c>
      <c r="J22" s="36">
        <f>G18+G20+G21</f>
        <v>1120</v>
      </c>
      <c r="K22" s="36">
        <f>H18+H20+H21</f>
        <v>873</v>
      </c>
      <c r="L22" s="36">
        <f>I18+I21</f>
        <v>692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22</v>
      </c>
      <c r="E23" s="17"/>
      <c r="F23" s="17"/>
      <c r="G23" s="17">
        <v>22</v>
      </c>
      <c r="H23" s="17">
        <v>7</v>
      </c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34</v>
      </c>
      <c r="H29" s="17">
        <v>0</v>
      </c>
      <c r="I29" s="17">
        <v>21</v>
      </c>
      <c r="J29" s="17">
        <v>1</v>
      </c>
      <c r="K29" s="37">
        <f>G31+G32</f>
        <v>34</v>
      </c>
      <c r="L29" s="37">
        <f>H31+H32</f>
        <v>0</v>
      </c>
      <c r="M29" s="37">
        <f>I31+I32</f>
        <v>21</v>
      </c>
      <c r="N29" s="37">
        <f>J31+J32</f>
        <v>1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34</v>
      </c>
      <c r="H31" s="17">
        <v>0</v>
      </c>
      <c r="I31" s="17">
        <v>21</v>
      </c>
      <c r="J31" s="17">
        <v>1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11</v>
      </c>
      <c r="H33" s="17">
        <v>0</v>
      </c>
      <c r="I33" s="17">
        <v>11</v>
      </c>
      <c r="J33" s="17">
        <v>0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105</v>
      </c>
      <c r="H34" s="17">
        <v>0</v>
      </c>
      <c r="I34" s="17">
        <v>89</v>
      </c>
      <c r="J34" s="17">
        <v>60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0</v>
      </c>
      <c r="H35" s="17">
        <v>0</v>
      </c>
      <c r="I35" s="17">
        <v>0</v>
      </c>
      <c r="J35" s="17">
        <v>0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37</v>
      </c>
      <c r="H36" s="17">
        <v>0</v>
      </c>
      <c r="I36" s="17">
        <v>37</v>
      </c>
      <c r="J36" s="17">
        <v>15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/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/>
      <c r="H38" s="17">
        <v>0</v>
      </c>
      <c r="I38" s="17"/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2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0</v>
      </c>
      <c r="H42" s="17">
        <v>0</v>
      </c>
      <c r="I42" s="17">
        <v>0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0</v>
      </c>
      <c r="H45" s="17">
        <v>0</v>
      </c>
      <c r="I45" s="17">
        <v>0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200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</v>
      </c>
      <c r="H58" s="17">
        <f t="shared" ref="H58:J58" si="3">SUM(H59:H64)</f>
        <v>0</v>
      </c>
      <c r="I58" s="17">
        <f t="shared" si="3"/>
        <v>1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/>
      <c r="I63" s="17">
        <v>1</v>
      </c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0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0</v>
      </c>
      <c r="H65" s="17">
        <f t="shared" ref="H65:J65" si="5">SUM(H66:H70)</f>
        <v>0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0</v>
      </c>
      <c r="H66" s="17"/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0</v>
      </c>
      <c r="H67" s="17"/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2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/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80"/>
  <sheetViews>
    <sheetView topLeftCell="A58" workbookViewId="0">
      <selection activeCell="I17" sqref="I17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73</v>
      </c>
      <c r="E6" s="18">
        <v>0</v>
      </c>
      <c r="F6" s="18"/>
      <c r="G6" s="18">
        <v>73</v>
      </c>
      <c r="H6" s="17" t="s">
        <v>7</v>
      </c>
      <c r="I6" s="17" t="s">
        <v>7</v>
      </c>
      <c r="J6" s="36">
        <f>SUM(D6:F6)</f>
        <v>73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/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2</v>
      </c>
      <c r="E8" s="18">
        <v>0</v>
      </c>
      <c r="F8" s="18"/>
      <c r="G8" s="18">
        <v>2</v>
      </c>
      <c r="H8" s="17" t="s">
        <v>7</v>
      </c>
      <c r="I8" s="17" t="s">
        <v>7</v>
      </c>
      <c r="J8" s="36">
        <f t="shared" si="0"/>
        <v>2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/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2</v>
      </c>
      <c r="E10" s="17">
        <v>0</v>
      </c>
      <c r="F10" s="17"/>
      <c r="G10" s="18">
        <v>2</v>
      </c>
      <c r="H10" s="17" t="s">
        <v>7</v>
      </c>
      <c r="I10" s="17" t="s">
        <v>7</v>
      </c>
      <c r="J10" s="36">
        <f t="shared" si="0"/>
        <v>2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4513</v>
      </c>
      <c r="E11" s="17">
        <v>0</v>
      </c>
      <c r="F11" s="17"/>
      <c r="G11" s="18">
        <v>4513</v>
      </c>
      <c r="H11" s="17">
        <v>3324</v>
      </c>
      <c r="I11" s="17">
        <v>1743</v>
      </c>
      <c r="J11" s="36">
        <f t="shared" si="0"/>
        <v>4513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3277</v>
      </c>
      <c r="E12" s="17">
        <v>0</v>
      </c>
      <c r="F12" s="17"/>
      <c r="G12" s="18">
        <v>3277</v>
      </c>
      <c r="H12" s="17">
        <v>2156</v>
      </c>
      <c r="I12" s="17">
        <v>1524</v>
      </c>
      <c r="J12" s="36">
        <f t="shared" si="0"/>
        <v>3277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19</v>
      </c>
      <c r="E13" s="17">
        <v>0</v>
      </c>
      <c r="F13" s="17"/>
      <c r="G13" s="18">
        <v>19</v>
      </c>
      <c r="H13" s="17">
        <v>8</v>
      </c>
      <c r="I13" s="17">
        <v>2</v>
      </c>
      <c r="J13" s="36">
        <f t="shared" si="0"/>
        <v>19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/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/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/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4513</v>
      </c>
      <c r="E17" s="17">
        <v>0</v>
      </c>
      <c r="F17" s="17"/>
      <c r="G17" s="18">
        <v>4513</v>
      </c>
      <c r="H17" s="17">
        <v>3324</v>
      </c>
      <c r="I17" s="17">
        <v>1743</v>
      </c>
      <c r="J17" s="36">
        <f t="shared" si="0"/>
        <v>4513</v>
      </c>
      <c r="K17" s="36">
        <f>H11+H14</f>
        <v>3324</v>
      </c>
      <c r="L17" s="36">
        <f>I11+I14</f>
        <v>1743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3277</v>
      </c>
      <c r="E18" s="17">
        <v>0</v>
      </c>
      <c r="F18" s="17"/>
      <c r="G18" s="18">
        <v>3277</v>
      </c>
      <c r="H18" s="17">
        <v>2156</v>
      </c>
      <c r="I18" s="17">
        <v>1524</v>
      </c>
      <c r="J18" s="43">
        <f t="shared" si="0"/>
        <v>3277</v>
      </c>
      <c r="K18" s="43">
        <f>H12+H15</f>
        <v>2156</v>
      </c>
      <c r="L18" s="43">
        <f>I12+I15</f>
        <v>1524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72.61245291380456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72.61245291380456</v>
      </c>
      <c r="H19" s="35">
        <f t="shared" si="1"/>
        <v>64.861612515042111</v>
      </c>
      <c r="I19" s="35">
        <f t="shared" si="1"/>
        <v>87.435456110154902</v>
      </c>
      <c r="J19" s="44">
        <f>G12+G15</f>
        <v>3277</v>
      </c>
      <c r="K19" s="45">
        <f>H12+H15</f>
        <v>2156</v>
      </c>
      <c r="L19" s="45">
        <f>I12+I15</f>
        <v>1524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3277</v>
      </c>
      <c r="E22" s="19">
        <f t="shared" ref="E22:G22" si="2">E18+E20+E21</f>
        <v>0</v>
      </c>
      <c r="F22" s="19">
        <f t="shared" si="2"/>
        <v>0</v>
      </c>
      <c r="G22" s="19">
        <f t="shared" si="2"/>
        <v>3277</v>
      </c>
      <c r="H22" s="19">
        <f>H18+H20+H21</f>
        <v>2156</v>
      </c>
      <c r="I22" s="19">
        <f>I18+I21</f>
        <v>1524</v>
      </c>
      <c r="J22" s="36">
        <f>G18+G20+G21</f>
        <v>3277</v>
      </c>
      <c r="K22" s="36">
        <f>H18+H20+H21</f>
        <v>2156</v>
      </c>
      <c r="L22" s="36">
        <f>I18+I21</f>
        <v>1524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/>
      <c r="E23" s="17"/>
      <c r="F23" s="17"/>
      <c r="G23" s="17"/>
      <c r="H23" s="17"/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73</v>
      </c>
      <c r="H29" s="17">
        <v>0</v>
      </c>
      <c r="I29" s="17">
        <v>66</v>
      </c>
      <c r="J29" s="17">
        <v>2</v>
      </c>
      <c r="K29" s="37">
        <f>G31+G32</f>
        <v>73</v>
      </c>
      <c r="L29" s="37">
        <f>H31+H32</f>
        <v>0</v>
      </c>
      <c r="M29" s="37">
        <f>I31+I32</f>
        <v>66</v>
      </c>
      <c r="N29" s="37">
        <f>J31+J32</f>
        <v>2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73</v>
      </c>
      <c r="H31" s="17">
        <v>0</v>
      </c>
      <c r="I31" s="17">
        <v>66</v>
      </c>
      <c r="J31" s="17">
        <v>2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39</v>
      </c>
      <c r="H33" s="17">
        <v>0</v>
      </c>
      <c r="I33" s="17">
        <v>36</v>
      </c>
      <c r="J33" s="17">
        <v>12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353</v>
      </c>
      <c r="H34" s="17">
        <v>0</v>
      </c>
      <c r="I34" s="17">
        <v>286</v>
      </c>
      <c r="J34" s="17">
        <v>26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138</v>
      </c>
      <c r="H35" s="17">
        <v>0</v>
      </c>
      <c r="I35" s="17">
        <v>99</v>
      </c>
      <c r="J35" s="17">
        <v>14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187</v>
      </c>
      <c r="H36" s="17">
        <v>0</v>
      </c>
      <c r="I36" s="17">
        <v>148</v>
      </c>
      <c r="J36" s="17">
        <v>12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0</v>
      </c>
      <c r="H42" s="17">
        <v>0</v>
      </c>
      <c r="I42" s="17">
        <v>0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0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2</v>
      </c>
      <c r="H45" s="17">
        <v>2</v>
      </c>
      <c r="I45" s="17">
        <v>1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</v>
      </c>
      <c r="H58" s="17">
        <f t="shared" ref="H58:J58" si="3">SUM(H59:H64)</f>
        <v>0</v>
      </c>
      <c r="I58" s="17">
        <f t="shared" si="3"/>
        <v>1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/>
      <c r="I63" s="17">
        <v>1</v>
      </c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2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9</v>
      </c>
      <c r="H65" s="17">
        <f t="shared" ref="H65:J65" si="5">SUM(H66:H70)</f>
        <v>9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5</v>
      </c>
      <c r="H66" s="17">
        <v>5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4</v>
      </c>
      <c r="H67" s="17">
        <v>4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1.4999999999999999E-2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80"/>
  <sheetViews>
    <sheetView topLeftCell="A52" workbookViewId="0">
      <selection activeCell="S17" sqref="S17:S20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46</v>
      </c>
      <c r="E6" s="18">
        <v>0</v>
      </c>
      <c r="F6" s="18">
        <v>0</v>
      </c>
      <c r="G6" s="18">
        <v>46</v>
      </c>
      <c r="H6" s="17" t="s">
        <v>7</v>
      </c>
      <c r="I6" s="17" t="s">
        <v>7</v>
      </c>
      <c r="J6" s="36">
        <f>SUM(D6:F6)</f>
        <v>46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40</v>
      </c>
      <c r="E8" s="18">
        <v>0</v>
      </c>
      <c r="F8" s="18">
        <v>0</v>
      </c>
      <c r="G8" s="18">
        <v>40</v>
      </c>
      <c r="H8" s="17" t="s">
        <v>7</v>
      </c>
      <c r="I8" s="17" t="s">
        <v>7</v>
      </c>
      <c r="J8" s="36">
        <f t="shared" si="0"/>
        <v>40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4</v>
      </c>
      <c r="E10" s="17">
        <v>0</v>
      </c>
      <c r="F10" s="17">
        <v>0</v>
      </c>
      <c r="G10" s="18">
        <v>4</v>
      </c>
      <c r="H10" s="17" t="s">
        <v>7</v>
      </c>
      <c r="I10" s="17" t="s">
        <v>7</v>
      </c>
      <c r="J10" s="36">
        <f t="shared" si="0"/>
        <v>4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8343</v>
      </c>
      <c r="E11" s="17">
        <v>0</v>
      </c>
      <c r="F11" s="17">
        <v>0</v>
      </c>
      <c r="G11" s="18">
        <v>8343</v>
      </c>
      <c r="H11" s="17">
        <v>5339</v>
      </c>
      <c r="I11" s="17">
        <v>1417</v>
      </c>
      <c r="J11" s="36">
        <f t="shared" si="0"/>
        <v>8343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2129</v>
      </c>
      <c r="E12" s="17">
        <v>0</v>
      </c>
      <c r="F12" s="17">
        <v>0</v>
      </c>
      <c r="G12" s="18">
        <v>2129</v>
      </c>
      <c r="H12" s="17">
        <v>1792</v>
      </c>
      <c r="I12" s="17">
        <v>272</v>
      </c>
      <c r="J12" s="36">
        <f t="shared" si="0"/>
        <v>2129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272</v>
      </c>
      <c r="E13" s="17">
        <v>0</v>
      </c>
      <c r="F13" s="17">
        <v>0</v>
      </c>
      <c r="G13" s="18">
        <v>272</v>
      </c>
      <c r="H13" s="17">
        <v>242</v>
      </c>
      <c r="I13" s="17">
        <v>63</v>
      </c>
      <c r="J13" s="36">
        <f t="shared" si="0"/>
        <v>272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8343</v>
      </c>
      <c r="E17" s="17">
        <v>0</v>
      </c>
      <c r="F17" s="17">
        <v>0</v>
      </c>
      <c r="G17" s="18">
        <v>8343</v>
      </c>
      <c r="H17" s="17">
        <v>5339</v>
      </c>
      <c r="I17" s="17">
        <v>1417</v>
      </c>
      <c r="J17" s="36">
        <f t="shared" si="0"/>
        <v>8343</v>
      </c>
      <c r="K17" s="36">
        <f>H11+H14</f>
        <v>5339</v>
      </c>
      <c r="L17" s="36">
        <f>I11+I14</f>
        <v>1417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2129</v>
      </c>
      <c r="E18" s="17">
        <v>0</v>
      </c>
      <c r="F18" s="17">
        <v>0</v>
      </c>
      <c r="G18" s="18">
        <v>2129</v>
      </c>
      <c r="H18" s="17">
        <v>1792</v>
      </c>
      <c r="I18" s="17">
        <v>272</v>
      </c>
      <c r="J18" s="43">
        <f t="shared" si="0"/>
        <v>2129</v>
      </c>
      <c r="K18" s="43">
        <f>H12+H15</f>
        <v>1792</v>
      </c>
      <c r="L18" s="43">
        <f>I12+I15</f>
        <v>272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25.518398657557235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25.518398657557235</v>
      </c>
      <c r="H19" s="35">
        <f t="shared" si="1"/>
        <v>33.564337890990821</v>
      </c>
      <c r="I19" s="35">
        <f t="shared" si="1"/>
        <v>19.195483415666903</v>
      </c>
      <c r="J19" s="44">
        <f>G12+G15</f>
        <v>2129</v>
      </c>
      <c r="K19" s="45">
        <f>H12+H15</f>
        <v>1792</v>
      </c>
      <c r="L19" s="45">
        <f>I12+I15</f>
        <v>272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21</v>
      </c>
      <c r="E20" s="17"/>
      <c r="F20" s="17"/>
      <c r="G20" s="17">
        <v>21</v>
      </c>
      <c r="H20" s="17">
        <v>19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2150</v>
      </c>
      <c r="E22" s="19">
        <f t="shared" ref="E22:G22" si="2">E18+E20+E21</f>
        <v>0</v>
      </c>
      <c r="F22" s="19">
        <f t="shared" si="2"/>
        <v>0</v>
      </c>
      <c r="G22" s="19">
        <f t="shared" si="2"/>
        <v>2150</v>
      </c>
      <c r="H22" s="19">
        <f>H18+H20+H21</f>
        <v>1811</v>
      </c>
      <c r="I22" s="19">
        <f>I18+I21</f>
        <v>272</v>
      </c>
      <c r="J22" s="36">
        <f>G18+G20+G21</f>
        <v>2150</v>
      </c>
      <c r="K22" s="36">
        <f>H18+H20+H21</f>
        <v>1811</v>
      </c>
      <c r="L22" s="36">
        <f>I18+I21</f>
        <v>272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73</v>
      </c>
      <c r="E23" s="17"/>
      <c r="F23" s="17"/>
      <c r="G23" s="17">
        <v>73</v>
      </c>
      <c r="H23" s="17">
        <v>70</v>
      </c>
      <c r="I23" s="17">
        <v>10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46</v>
      </c>
      <c r="H29" s="17">
        <v>0</v>
      </c>
      <c r="I29" s="17">
        <v>29</v>
      </c>
      <c r="J29" s="17">
        <v>3</v>
      </c>
      <c r="K29" s="37">
        <f>G31+G32</f>
        <v>46</v>
      </c>
      <c r="L29" s="37">
        <f>H31+H32</f>
        <v>0</v>
      </c>
      <c r="M29" s="37">
        <f>I31+I32</f>
        <v>29</v>
      </c>
      <c r="N29" s="37">
        <f>J31+J32</f>
        <v>3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46</v>
      </c>
      <c r="H31" s="17">
        <v>0</v>
      </c>
      <c r="I31" s="17">
        <v>29</v>
      </c>
      <c r="J31" s="17">
        <v>3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36</v>
      </c>
      <c r="H33" s="17">
        <v>0</v>
      </c>
      <c r="I33" s="17">
        <v>23</v>
      </c>
      <c r="J33" s="17">
        <v>3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49</v>
      </c>
      <c r="H34" s="17">
        <v>0</v>
      </c>
      <c r="I34" s="17">
        <v>44</v>
      </c>
      <c r="J34" s="17"/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24</v>
      </c>
      <c r="H35" s="17">
        <v>0</v>
      </c>
      <c r="I35" s="17">
        <v>24</v>
      </c>
      <c r="J35" s="17">
        <v>0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10</v>
      </c>
      <c r="H36" s="17">
        <v>0</v>
      </c>
      <c r="I36" s="17">
        <v>9</v>
      </c>
      <c r="J36" s="17" t="s">
        <v>140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22</v>
      </c>
      <c r="H37" s="17">
        <v>0</v>
      </c>
      <c r="I37" s="17">
        <v>22</v>
      </c>
      <c r="J37" s="17" t="s">
        <v>140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60</v>
      </c>
      <c r="H38" s="17">
        <v>0</v>
      </c>
      <c r="I38" s="17">
        <v>60</v>
      </c>
      <c r="J38" s="17" t="s">
        <v>140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 t="s">
        <v>140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/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0</v>
      </c>
      <c r="H42" s="17">
        <v>0</v>
      </c>
      <c r="I42" s="17">
        <v>0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1</v>
      </c>
      <c r="H45" s="17">
        <v>1</v>
      </c>
      <c r="I45" s="17"/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/>
      <c r="H51" s="17"/>
      <c r="I51" s="17"/>
      <c r="J51" s="17"/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2</v>
      </c>
      <c r="H58" s="17">
        <f t="shared" ref="H58:J58" si="3">SUM(H59:H64)</f>
        <v>2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 t="e">
        <f>G40-G62</f>
        <v>#VALUE!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>
        <v>1</v>
      </c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1</v>
      </c>
      <c r="H64" s="17">
        <v>1</v>
      </c>
      <c r="I64" s="17"/>
      <c r="J64" s="17"/>
      <c r="L64" s="37">
        <f>(G41+G43+G45)-G64</f>
        <v>0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50</v>
      </c>
      <c r="H65" s="17">
        <f t="shared" ref="H65:J65" si="5">SUM(H66:H70)</f>
        <v>50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38</v>
      </c>
      <c r="H66" s="17">
        <v>38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0</v>
      </c>
      <c r="H67" s="17"/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12</v>
      </c>
      <c r="H68" s="17">
        <v>12</v>
      </c>
      <c r="I68" s="17"/>
      <c r="J68" s="17"/>
      <c r="L68" s="37">
        <f>G37-G68</f>
        <v>10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5.6000000000000001E-2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80"/>
  <sheetViews>
    <sheetView topLeftCell="A61" workbookViewId="0">
      <selection activeCell="I17" sqref="I17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129</v>
      </c>
      <c r="E6" s="18">
        <v>0</v>
      </c>
      <c r="F6" s="18">
        <v>0</v>
      </c>
      <c r="G6" s="18">
        <v>129</v>
      </c>
      <c r="H6" s="17" t="s">
        <v>7</v>
      </c>
      <c r="I6" s="17" t="s">
        <v>7</v>
      </c>
      <c r="J6" s="36">
        <f>SUM(D6:F6)</f>
        <v>129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44</v>
      </c>
      <c r="E8" s="18">
        <v>0</v>
      </c>
      <c r="F8" s="18">
        <v>0</v>
      </c>
      <c r="G8" s="18">
        <v>44</v>
      </c>
      <c r="H8" s="17" t="s">
        <v>7</v>
      </c>
      <c r="I8" s="17" t="s">
        <v>7</v>
      </c>
      <c r="J8" s="36">
        <f t="shared" si="0"/>
        <v>44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/>
      <c r="E10" s="17">
        <v>0</v>
      </c>
      <c r="F10" s="17">
        <v>0</v>
      </c>
      <c r="G10" s="18"/>
      <c r="H10" s="17" t="s">
        <v>7</v>
      </c>
      <c r="I10" s="17" t="s">
        <v>7</v>
      </c>
      <c r="J10" s="36">
        <f t="shared" si="0"/>
        <v>0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15244</v>
      </c>
      <c r="E11" s="17">
        <v>0</v>
      </c>
      <c r="F11" s="17">
        <v>0</v>
      </c>
      <c r="G11" s="18">
        <v>15244</v>
      </c>
      <c r="H11" s="17">
        <v>11676</v>
      </c>
      <c r="I11" s="17">
        <v>4326</v>
      </c>
      <c r="J11" s="36">
        <f t="shared" si="0"/>
        <v>15244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6434</v>
      </c>
      <c r="E12" s="17">
        <v>0</v>
      </c>
      <c r="F12" s="17">
        <v>0</v>
      </c>
      <c r="G12" s="18">
        <v>6434</v>
      </c>
      <c r="H12" s="17">
        <v>6145</v>
      </c>
      <c r="I12" s="17">
        <v>1652</v>
      </c>
      <c r="J12" s="36">
        <f t="shared" si="0"/>
        <v>6434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53</v>
      </c>
      <c r="E13" s="17">
        <v>0</v>
      </c>
      <c r="F13" s="17">
        <v>0</v>
      </c>
      <c r="G13" s="18">
        <v>53</v>
      </c>
      <c r="H13" s="17">
        <v>46</v>
      </c>
      <c r="I13" s="17">
        <v>29</v>
      </c>
      <c r="J13" s="36">
        <f t="shared" si="0"/>
        <v>53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15244</v>
      </c>
      <c r="E17" s="17">
        <v>0</v>
      </c>
      <c r="F17" s="17">
        <v>0</v>
      </c>
      <c r="G17" s="18">
        <v>15244</v>
      </c>
      <c r="H17" s="17">
        <v>11676</v>
      </c>
      <c r="I17" s="17">
        <v>4326</v>
      </c>
      <c r="J17" s="36">
        <f t="shared" si="0"/>
        <v>15244</v>
      </c>
      <c r="K17" s="36">
        <f>H11+H14</f>
        <v>11676</v>
      </c>
      <c r="L17" s="36">
        <f>I11+I14</f>
        <v>4326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6434</v>
      </c>
      <c r="E18" s="17">
        <v>0</v>
      </c>
      <c r="F18" s="17">
        <v>0</v>
      </c>
      <c r="G18" s="18">
        <v>6434</v>
      </c>
      <c r="H18" s="17">
        <v>6145</v>
      </c>
      <c r="I18" s="17">
        <v>1652</v>
      </c>
      <c r="J18" s="43">
        <f t="shared" si="0"/>
        <v>6434</v>
      </c>
      <c r="K18" s="43">
        <f>H12+H15</f>
        <v>6145</v>
      </c>
      <c r="L18" s="43">
        <f>I12+I15</f>
        <v>1652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71">
        <f>D18*100/D17</f>
        <v>42.206769876672787</v>
      </c>
      <c r="E19" s="71" t="e">
        <f t="shared" ref="E19:I19" si="1">E18*100/E17</f>
        <v>#DIV/0!</v>
      </c>
      <c r="F19" s="71" t="e">
        <f t="shared" si="1"/>
        <v>#DIV/0!</v>
      </c>
      <c r="G19" s="71">
        <f t="shared" si="1"/>
        <v>42.206769876672787</v>
      </c>
      <c r="H19" s="71">
        <f t="shared" si="1"/>
        <v>52.629325111339497</v>
      </c>
      <c r="I19" s="71">
        <f t="shared" si="1"/>
        <v>38.187702265372167</v>
      </c>
      <c r="J19" s="44">
        <f>G12+G15</f>
        <v>6434</v>
      </c>
      <c r="K19" s="45">
        <f>H12+H15</f>
        <v>6145</v>
      </c>
      <c r="L19" s="45">
        <f>I12+I15</f>
        <v>1652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189</v>
      </c>
      <c r="E20" s="17"/>
      <c r="F20" s="17"/>
      <c r="G20" s="17">
        <v>189</v>
      </c>
      <c r="H20" s="17">
        <v>186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6623</v>
      </c>
      <c r="E22" s="19">
        <f t="shared" ref="E22:G22" si="2">E18+E20+E21</f>
        <v>0</v>
      </c>
      <c r="F22" s="19">
        <f t="shared" si="2"/>
        <v>0</v>
      </c>
      <c r="G22" s="19">
        <f t="shared" si="2"/>
        <v>6623</v>
      </c>
      <c r="H22" s="19">
        <f>H18+H20+H21</f>
        <v>6331</v>
      </c>
      <c r="I22" s="19">
        <f>I18+I21</f>
        <v>1652</v>
      </c>
      <c r="J22" s="36">
        <f>G18+G20+G21</f>
        <v>6623</v>
      </c>
      <c r="K22" s="36">
        <f>H18+H20+H21</f>
        <v>6331</v>
      </c>
      <c r="L22" s="36">
        <f>I18+I21</f>
        <v>1652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69</v>
      </c>
      <c r="E23" s="17"/>
      <c r="F23" s="17"/>
      <c r="G23" s="17">
        <v>69</v>
      </c>
      <c r="H23" s="17">
        <v>64</v>
      </c>
      <c r="I23" s="17">
        <v>13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129</v>
      </c>
      <c r="H29" s="17">
        <v>0</v>
      </c>
      <c r="I29" s="17">
        <v>119</v>
      </c>
      <c r="J29" s="17">
        <v>9</v>
      </c>
      <c r="K29" s="37">
        <f>G31+G32</f>
        <v>129</v>
      </c>
      <c r="L29" s="37">
        <f>H31+H32</f>
        <v>0</v>
      </c>
      <c r="M29" s="37">
        <f>I31+I32</f>
        <v>119</v>
      </c>
      <c r="N29" s="37">
        <f>J31+J32</f>
        <v>9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129</v>
      </c>
      <c r="H31" s="17">
        <v>0</v>
      </c>
      <c r="I31" s="17">
        <v>119</v>
      </c>
      <c r="J31" s="17">
        <v>9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23</v>
      </c>
      <c r="H33" s="17">
        <v>0</v>
      </c>
      <c r="I33" s="17">
        <v>21</v>
      </c>
      <c r="J33" s="17">
        <v>0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631</v>
      </c>
      <c r="H34" s="17">
        <v>0</v>
      </c>
      <c r="I34" s="17">
        <v>612</v>
      </c>
      <c r="J34" s="17">
        <v>88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752</v>
      </c>
      <c r="H35" s="17">
        <v>0</v>
      </c>
      <c r="I35" s="17">
        <v>747</v>
      </c>
      <c r="J35" s="17">
        <v>108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380</v>
      </c>
      <c r="H36" s="17">
        <v>0</v>
      </c>
      <c r="I36" s="17">
        <v>374</v>
      </c>
      <c r="J36" s="17">
        <v>7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4</v>
      </c>
      <c r="H39" s="17">
        <v>0</v>
      </c>
      <c r="I39" s="17">
        <v>4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3</v>
      </c>
      <c r="H40" s="17">
        <v>1</v>
      </c>
      <c r="I40" s="17">
        <v>1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6</v>
      </c>
      <c r="H42" s="17">
        <v>3</v>
      </c>
      <c r="I42" s="17">
        <v>6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2</v>
      </c>
      <c r="H45" s="17">
        <v>2</v>
      </c>
      <c r="I45" s="17">
        <v>2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/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7</v>
      </c>
      <c r="H58" s="17">
        <f t="shared" ref="H58:J58" si="3">SUM(H59:H64)</f>
        <v>0</v>
      </c>
      <c r="I58" s="17">
        <f t="shared" si="3"/>
        <v>7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>
        <v>0</v>
      </c>
      <c r="I59" s="17">
        <v>0</v>
      </c>
      <c r="J59" s="17">
        <v>0</v>
      </c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>
        <v>0</v>
      </c>
      <c r="I60" s="17">
        <v>0</v>
      </c>
      <c r="J60" s="17">
        <v>0</v>
      </c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3</v>
      </c>
      <c r="H61" s="17">
        <v>0</v>
      </c>
      <c r="I61" s="17">
        <v>3</v>
      </c>
      <c r="J61" s="17">
        <v>0</v>
      </c>
      <c r="L61" s="37">
        <f>G42-G61</f>
        <v>3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1</v>
      </c>
      <c r="H62" s="17">
        <v>0</v>
      </c>
      <c r="I62" s="17">
        <v>1</v>
      </c>
      <c r="J62" s="17">
        <v>0</v>
      </c>
      <c r="L62" s="37">
        <f>G40-G62</f>
        <v>2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>
        <v>0</v>
      </c>
      <c r="I63" s="17">
        <v>1</v>
      </c>
      <c r="J63" s="17">
        <v>0</v>
      </c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2</v>
      </c>
      <c r="H64" s="17">
        <v>0</v>
      </c>
      <c r="I64" s="17">
        <v>2</v>
      </c>
      <c r="J64" s="17">
        <v>0</v>
      </c>
      <c r="L64" s="37">
        <f>(G41+G43+G45)-G64</f>
        <v>0</v>
      </c>
    </row>
    <row r="65" spans="1:16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233</v>
      </c>
      <c r="H65" s="17">
        <f t="shared" ref="H65:J65" si="5">SUM(H66:H70)</f>
        <v>155</v>
      </c>
      <c r="I65" s="17">
        <f t="shared" si="5"/>
        <v>78</v>
      </c>
      <c r="J65" s="17">
        <f t="shared" si="5"/>
        <v>0</v>
      </c>
    </row>
    <row r="66" spans="1:16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129</v>
      </c>
      <c r="H66" s="17">
        <v>51</v>
      </c>
      <c r="I66" s="17">
        <v>78</v>
      </c>
      <c r="J66" s="17">
        <v>0</v>
      </c>
      <c r="P66" s="42">
        <f>129-I66</f>
        <v>51</v>
      </c>
    </row>
    <row r="67" spans="1:16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104</v>
      </c>
      <c r="H67" s="17">
        <v>104</v>
      </c>
      <c r="I67" s="17"/>
      <c r="J67" s="17">
        <v>0</v>
      </c>
    </row>
    <row r="68" spans="1:16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>
        <v>0</v>
      </c>
      <c r="I68" s="17">
        <v>0</v>
      </c>
      <c r="J68" s="17">
        <v>0</v>
      </c>
      <c r="L68" s="37">
        <f>G37-G68</f>
        <v>0</v>
      </c>
    </row>
    <row r="69" spans="1:16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>
        <v>0</v>
      </c>
      <c r="I69" s="17">
        <v>0</v>
      </c>
      <c r="J69" s="17">
        <v>0</v>
      </c>
      <c r="L69" s="37">
        <f>G39-G69</f>
        <v>4</v>
      </c>
    </row>
    <row r="70" spans="1:16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>
        <v>0</v>
      </c>
      <c r="I70" s="17">
        <v>0</v>
      </c>
      <c r="J70" s="17">
        <v>0</v>
      </c>
    </row>
    <row r="71" spans="1:16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6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6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6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6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6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v>7</v>
      </c>
      <c r="J76" s="33"/>
    </row>
    <row r="77" spans="1:16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v>1014</v>
      </c>
      <c r="J77" s="33"/>
    </row>
    <row r="78" spans="1:16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3.7999999999999999E-2</v>
      </c>
      <c r="J78" s="33"/>
    </row>
    <row r="79" spans="1:16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6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80"/>
  <sheetViews>
    <sheetView topLeftCell="A61" workbookViewId="0">
      <selection activeCell="H70" sqref="H70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93</v>
      </c>
      <c r="E6" s="18">
        <v>0</v>
      </c>
      <c r="F6" s="18">
        <v>0</v>
      </c>
      <c r="G6" s="18">
        <v>93</v>
      </c>
      <c r="H6" s="17" t="s">
        <v>7</v>
      </c>
      <c r="I6" s="17" t="s">
        <v>7</v>
      </c>
      <c r="J6" s="36">
        <f>SUM(D6:F6)</f>
        <v>93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79</v>
      </c>
      <c r="E8" s="18">
        <v>0</v>
      </c>
      <c r="F8" s="18">
        <v>0</v>
      </c>
      <c r="G8" s="18">
        <v>79</v>
      </c>
      <c r="H8" s="17" t="s">
        <v>7</v>
      </c>
      <c r="I8" s="17" t="s">
        <v>7</v>
      </c>
      <c r="J8" s="36">
        <f t="shared" si="0"/>
        <v>79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4</v>
      </c>
      <c r="E10" s="17">
        <v>0</v>
      </c>
      <c r="F10" s="17">
        <v>0</v>
      </c>
      <c r="G10" s="18">
        <v>4</v>
      </c>
      <c r="H10" s="17" t="s">
        <v>7</v>
      </c>
      <c r="I10" s="17" t="s">
        <v>7</v>
      </c>
      <c r="J10" s="36">
        <f t="shared" si="0"/>
        <v>4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12843</v>
      </c>
      <c r="E11" s="17">
        <v>0</v>
      </c>
      <c r="F11" s="17">
        <v>0</v>
      </c>
      <c r="G11" s="18">
        <v>12843</v>
      </c>
      <c r="H11" s="17">
        <v>7994</v>
      </c>
      <c r="I11" s="17">
        <v>2167</v>
      </c>
      <c r="J11" s="36">
        <f t="shared" si="0"/>
        <v>12843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4153</v>
      </c>
      <c r="E12" s="17">
        <v>0</v>
      </c>
      <c r="F12" s="17">
        <v>0</v>
      </c>
      <c r="G12" s="18">
        <v>4153</v>
      </c>
      <c r="H12" s="17">
        <v>2967</v>
      </c>
      <c r="I12" s="17">
        <v>885</v>
      </c>
      <c r="J12" s="36">
        <f t="shared" si="0"/>
        <v>4153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382</v>
      </c>
      <c r="E13" s="17">
        <v>0</v>
      </c>
      <c r="F13" s="17">
        <v>0</v>
      </c>
      <c r="G13" s="18">
        <v>382</v>
      </c>
      <c r="H13" s="17">
        <v>306</v>
      </c>
      <c r="I13" s="17">
        <v>43</v>
      </c>
      <c r="J13" s="36">
        <f t="shared" si="0"/>
        <v>382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 t="s">
        <v>7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/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 t="s">
        <v>7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12843</v>
      </c>
      <c r="E17" s="17">
        <v>0</v>
      </c>
      <c r="F17" s="17">
        <v>0</v>
      </c>
      <c r="G17" s="18">
        <v>12843</v>
      </c>
      <c r="H17" s="17">
        <v>7994</v>
      </c>
      <c r="I17" s="17">
        <v>2167</v>
      </c>
      <c r="J17" s="36">
        <f t="shared" si="0"/>
        <v>12843</v>
      </c>
      <c r="K17" s="36">
        <f>H11+H14</f>
        <v>7994</v>
      </c>
      <c r="L17" s="36">
        <f>I11+I14</f>
        <v>2167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4153</v>
      </c>
      <c r="E18" s="17">
        <v>0</v>
      </c>
      <c r="F18" s="17">
        <v>0</v>
      </c>
      <c r="G18" s="18">
        <v>4153</v>
      </c>
      <c r="H18" s="17">
        <v>2967</v>
      </c>
      <c r="I18" s="17">
        <v>885</v>
      </c>
      <c r="J18" s="43">
        <f t="shared" si="0"/>
        <v>4153</v>
      </c>
      <c r="K18" s="43">
        <f>H12+H15</f>
        <v>2967</v>
      </c>
      <c r="L18" s="43">
        <f>I12+I15</f>
        <v>885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32.336681460717898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32.336681460717898</v>
      </c>
      <c r="H19" s="35">
        <f t="shared" si="1"/>
        <v>37.115336502376785</v>
      </c>
      <c r="I19" s="35">
        <f t="shared" si="1"/>
        <v>40.839870789109369</v>
      </c>
      <c r="J19" s="44">
        <f>G12+G15</f>
        <v>4153</v>
      </c>
      <c r="K19" s="45">
        <f>H12+H15</f>
        <v>2967</v>
      </c>
      <c r="L19" s="45">
        <f>I12+I15</f>
        <v>885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96</v>
      </c>
      <c r="E20" s="17">
        <v>0</v>
      </c>
      <c r="F20" s="17">
        <v>0</v>
      </c>
      <c r="G20" s="17">
        <v>96</v>
      </c>
      <c r="H20" s="17">
        <v>79</v>
      </c>
      <c r="I20" s="18" t="s">
        <v>7</v>
      </c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>
        <v>9</v>
      </c>
      <c r="E21" s="17">
        <v>0</v>
      </c>
      <c r="F21" s="17">
        <v>0</v>
      </c>
      <c r="G21" s="17">
        <v>9</v>
      </c>
      <c r="H21" s="17">
        <v>2</v>
      </c>
      <c r="I21" s="17">
        <v>5</v>
      </c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4258</v>
      </c>
      <c r="E22" s="19">
        <f t="shared" ref="E22:G22" si="2">E18+E20+E21</f>
        <v>0</v>
      </c>
      <c r="F22" s="19">
        <f t="shared" si="2"/>
        <v>0</v>
      </c>
      <c r="G22" s="19">
        <f t="shared" si="2"/>
        <v>4258</v>
      </c>
      <c r="H22" s="19">
        <f>H18+H20+H21</f>
        <v>3048</v>
      </c>
      <c r="I22" s="19">
        <f>I18+I21</f>
        <v>890</v>
      </c>
      <c r="J22" s="36">
        <f>G18+G20+G21</f>
        <v>4258</v>
      </c>
      <c r="K22" s="36">
        <f>H18+H20+H21</f>
        <v>3048</v>
      </c>
      <c r="L22" s="36">
        <f>I18+I21</f>
        <v>890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375</v>
      </c>
      <c r="E23" s="17">
        <v>0</v>
      </c>
      <c r="F23" s="17">
        <v>0</v>
      </c>
      <c r="G23" s="17">
        <v>375</v>
      </c>
      <c r="H23" s="17">
        <v>329</v>
      </c>
      <c r="I23" s="17">
        <v>64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93</v>
      </c>
      <c r="H29" s="17">
        <v>0</v>
      </c>
      <c r="I29" s="17">
        <v>76</v>
      </c>
      <c r="J29" s="17">
        <v>7</v>
      </c>
      <c r="K29" s="37">
        <f>G31+G32</f>
        <v>93</v>
      </c>
      <c r="L29" s="37">
        <f>H31+H32</f>
        <v>0</v>
      </c>
      <c r="M29" s="37">
        <f>I31+I32</f>
        <v>76</v>
      </c>
      <c r="N29" s="37">
        <f>J31+J32</f>
        <v>7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93</v>
      </c>
      <c r="H31" s="17">
        <v>0</v>
      </c>
      <c r="I31" s="17">
        <v>76</v>
      </c>
      <c r="J31" s="17">
        <v>7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38</v>
      </c>
      <c r="H33" s="17">
        <v>0</v>
      </c>
      <c r="I33" s="17">
        <v>32</v>
      </c>
      <c r="J33" s="17">
        <v>0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280</v>
      </c>
      <c r="H34" s="17">
        <v>0</v>
      </c>
      <c r="I34" s="17">
        <v>246</v>
      </c>
      <c r="J34" s="17">
        <v>54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172</v>
      </c>
      <c r="H35" s="17">
        <v>0</v>
      </c>
      <c r="I35" s="17">
        <v>151</v>
      </c>
      <c r="J35" s="17">
        <v>29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133</v>
      </c>
      <c r="H36" s="17">
        <v>0</v>
      </c>
      <c r="I36" s="17">
        <v>119</v>
      </c>
      <c r="J36" s="17">
        <v>5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3</v>
      </c>
      <c r="H40" s="17">
        <v>0</v>
      </c>
      <c r="I40" s="17">
        <v>1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4</v>
      </c>
      <c r="H42" s="17">
        <v>0</v>
      </c>
      <c r="I42" s="17">
        <v>4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0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2</v>
      </c>
      <c r="H45" s="17">
        <v>2</v>
      </c>
      <c r="I45" s="17">
        <v>1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/>
      <c r="H51" s="17">
        <v>0</v>
      </c>
      <c r="I51" s="17"/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2</v>
      </c>
      <c r="H58" s="17">
        <f t="shared" ref="H58:J58" si="3">SUM(H59:H64)</f>
        <v>2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4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3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>
        <v>1</v>
      </c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1</v>
      </c>
      <c r="H64" s="17">
        <v>1</v>
      </c>
      <c r="I64" s="17"/>
      <c r="J64" s="17"/>
      <c r="L64" s="37">
        <f>(G41+G43+G45)-G64</f>
        <v>1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70</v>
      </c>
      <c r="H65" s="17">
        <f t="shared" ref="H65:J65" si="5">SUM(H66:H70)</f>
        <v>70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69" si="6">SUM(H66:J66)</f>
        <v>53</v>
      </c>
      <c r="H66" s="17">
        <v>53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17</v>
      </c>
      <c r="H67" s="17">
        <v>17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/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v>2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v>18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1.7000000000000001E-2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80"/>
  <sheetViews>
    <sheetView topLeftCell="A58" workbookViewId="0">
      <selection activeCell="I17" sqref="I17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22</v>
      </c>
      <c r="E6" s="18">
        <v>0</v>
      </c>
      <c r="F6" s="18">
        <v>0</v>
      </c>
      <c r="G6" s="18">
        <v>22</v>
      </c>
      <c r="H6" s="17" t="s">
        <v>7</v>
      </c>
      <c r="I6" s="17" t="s">
        <v>7</v>
      </c>
      <c r="J6" s="36">
        <f>SUM(D6:F6)</f>
        <v>22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19</v>
      </c>
      <c r="E8" s="18">
        <v>0</v>
      </c>
      <c r="F8" s="18">
        <v>0</v>
      </c>
      <c r="G8" s="18">
        <v>19</v>
      </c>
      <c r="H8" s="17" t="s">
        <v>7</v>
      </c>
      <c r="I8" s="17" t="s">
        <v>7</v>
      </c>
      <c r="J8" s="36">
        <f t="shared" si="0"/>
        <v>19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0</v>
      </c>
      <c r="E10" s="17">
        <v>0</v>
      </c>
      <c r="F10" s="17">
        <v>0</v>
      </c>
      <c r="G10" s="18">
        <v>0</v>
      </c>
      <c r="H10" s="17" t="s">
        <v>7</v>
      </c>
      <c r="I10" s="17" t="s">
        <v>7</v>
      </c>
      <c r="J10" s="36">
        <f t="shared" si="0"/>
        <v>0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6263</v>
      </c>
      <c r="E11" s="17">
        <v>0</v>
      </c>
      <c r="F11" s="17">
        <v>0</v>
      </c>
      <c r="G11" s="18">
        <v>6263</v>
      </c>
      <c r="H11" s="17">
        <v>3387</v>
      </c>
      <c r="I11" s="17">
        <v>1256</v>
      </c>
      <c r="J11" s="36">
        <f t="shared" si="0"/>
        <v>6263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1053</v>
      </c>
      <c r="E12" s="17">
        <v>0</v>
      </c>
      <c r="F12" s="17">
        <v>0</v>
      </c>
      <c r="G12" s="18">
        <v>1053</v>
      </c>
      <c r="H12" s="17">
        <v>726</v>
      </c>
      <c r="I12" s="17">
        <v>343</v>
      </c>
      <c r="J12" s="36">
        <f t="shared" si="0"/>
        <v>1053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193</v>
      </c>
      <c r="E13" s="17">
        <v>0</v>
      </c>
      <c r="F13" s="17">
        <v>0</v>
      </c>
      <c r="G13" s="18">
        <v>193</v>
      </c>
      <c r="H13" s="17">
        <v>64</v>
      </c>
      <c r="I13" s="17">
        <v>20</v>
      </c>
      <c r="J13" s="36">
        <f t="shared" si="0"/>
        <v>193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6263</v>
      </c>
      <c r="E17" s="17">
        <v>0</v>
      </c>
      <c r="F17" s="17">
        <v>0</v>
      </c>
      <c r="G17" s="18">
        <v>6263</v>
      </c>
      <c r="H17" s="17">
        <v>3387</v>
      </c>
      <c r="I17" s="17">
        <v>1256</v>
      </c>
      <c r="J17" s="36">
        <f t="shared" si="0"/>
        <v>6263</v>
      </c>
      <c r="K17" s="36">
        <f>H11+H14</f>
        <v>3387</v>
      </c>
      <c r="L17" s="36">
        <f>I11+I14</f>
        <v>1256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1053</v>
      </c>
      <c r="E18" s="17">
        <v>0</v>
      </c>
      <c r="F18" s="17">
        <v>0</v>
      </c>
      <c r="G18" s="18">
        <v>1053</v>
      </c>
      <c r="H18" s="17">
        <v>726</v>
      </c>
      <c r="I18" s="17">
        <v>343</v>
      </c>
      <c r="J18" s="43">
        <f t="shared" si="0"/>
        <v>1053</v>
      </c>
      <c r="K18" s="43">
        <f>H12+H15</f>
        <v>726</v>
      </c>
      <c r="L18" s="43">
        <f>I12+I15</f>
        <v>343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16.813028899888234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16.813028899888234</v>
      </c>
      <c r="H19" s="35">
        <f t="shared" si="1"/>
        <v>21.434898139946856</v>
      </c>
      <c r="I19" s="35">
        <f t="shared" si="1"/>
        <v>27.308917197452228</v>
      </c>
      <c r="J19" s="44">
        <f>G12+G15</f>
        <v>1053</v>
      </c>
      <c r="K19" s="45">
        <f>H12+H15</f>
        <v>726</v>
      </c>
      <c r="L19" s="45">
        <f>I12+I15</f>
        <v>343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47</v>
      </c>
      <c r="E20" s="17"/>
      <c r="F20" s="17"/>
      <c r="G20" s="17">
        <v>47</v>
      </c>
      <c r="H20" s="17">
        <v>39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1100</v>
      </c>
      <c r="E22" s="19">
        <f t="shared" ref="E22:G22" si="2">E18+E20+E21</f>
        <v>0</v>
      </c>
      <c r="F22" s="19">
        <f t="shared" si="2"/>
        <v>0</v>
      </c>
      <c r="G22" s="19">
        <f t="shared" si="2"/>
        <v>1100</v>
      </c>
      <c r="H22" s="19">
        <f>H18+H20+H21</f>
        <v>765</v>
      </c>
      <c r="I22" s="19">
        <f>I18+I21</f>
        <v>343</v>
      </c>
      <c r="J22" s="36">
        <f>G18+G20+G21</f>
        <v>1100</v>
      </c>
      <c r="K22" s="36">
        <f>H18+H20+H21</f>
        <v>765</v>
      </c>
      <c r="L22" s="36">
        <f>I18+I21</f>
        <v>343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131</v>
      </c>
      <c r="E23" s="17"/>
      <c r="F23" s="17"/>
      <c r="G23" s="17">
        <v>131</v>
      </c>
      <c r="H23" s="17">
        <v>124</v>
      </c>
      <c r="I23" s="17">
        <v>23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22</v>
      </c>
      <c r="H29" s="17">
        <v>0</v>
      </c>
      <c r="I29" s="17">
        <v>16</v>
      </c>
      <c r="J29" s="17">
        <v>2</v>
      </c>
      <c r="K29" s="37">
        <f>G31+G32</f>
        <v>22</v>
      </c>
      <c r="L29" s="37">
        <f>H31+H32</f>
        <v>0</v>
      </c>
      <c r="M29" s="37">
        <f>I31+I32</f>
        <v>16</v>
      </c>
      <c r="N29" s="37">
        <f>J31+J32</f>
        <v>2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/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22</v>
      </c>
      <c r="H31" s="17">
        <v>0</v>
      </c>
      <c r="I31" s="17">
        <v>16</v>
      </c>
      <c r="J31" s="17">
        <v>2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/>
      <c r="H32" s="17">
        <v>0</v>
      </c>
      <c r="I32" s="17"/>
      <c r="J32" s="17"/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9</v>
      </c>
      <c r="H33" s="17">
        <v>0</v>
      </c>
      <c r="I33" s="17">
        <v>9</v>
      </c>
      <c r="J33" s="17">
        <v>2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78</v>
      </c>
      <c r="H34" s="17">
        <v>0</v>
      </c>
      <c r="I34" s="17">
        <v>53</v>
      </c>
      <c r="J34" s="17">
        <v>24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168</v>
      </c>
      <c r="H35" s="17">
        <v>0</v>
      </c>
      <c r="I35" s="17">
        <v>159</v>
      </c>
      <c r="J35" s="17">
        <v>32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25</v>
      </c>
      <c r="H36" s="17">
        <v>0</v>
      </c>
      <c r="I36" s="17">
        <v>20</v>
      </c>
      <c r="J36" s="17">
        <v>4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/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0</v>
      </c>
      <c r="H42" s="17">
        <v>0</v>
      </c>
      <c r="I42" s="17">
        <v>0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1</v>
      </c>
      <c r="H45" s="17">
        <v>1</v>
      </c>
      <c r="I45" s="17">
        <v>1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</v>
      </c>
      <c r="H58" s="17">
        <f t="shared" ref="H58:J58" si="3">SUM(H59:H64)</f>
        <v>1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>
        <v>1</v>
      </c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1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25</v>
      </c>
      <c r="H65" s="17">
        <f t="shared" ref="H65:J65" si="5">SUM(H66:H70)</f>
        <v>25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20</v>
      </c>
      <c r="H66" s="17">
        <v>20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5</v>
      </c>
      <c r="H67" s="17">
        <v>5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5.8000000000000003E-2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N80"/>
  <sheetViews>
    <sheetView topLeftCell="A52" workbookViewId="0">
      <selection activeCell="I17" sqref="I17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50</v>
      </c>
      <c r="E6" s="18">
        <v>0</v>
      </c>
      <c r="F6" s="18">
        <v>0</v>
      </c>
      <c r="G6" s="18">
        <v>50</v>
      </c>
      <c r="H6" s="17" t="s">
        <v>7</v>
      </c>
      <c r="I6" s="17" t="s">
        <v>7</v>
      </c>
      <c r="J6" s="36">
        <f>SUM(D6:F6)</f>
        <v>50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23</v>
      </c>
      <c r="E8" s="18">
        <v>0</v>
      </c>
      <c r="F8" s="18">
        <v>0</v>
      </c>
      <c r="G8" s="18">
        <v>23</v>
      </c>
      <c r="H8" s="17" t="s">
        <v>7</v>
      </c>
      <c r="I8" s="17" t="s">
        <v>7</v>
      </c>
      <c r="J8" s="36">
        <f t="shared" si="0"/>
        <v>23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1</v>
      </c>
      <c r="E10" s="17">
        <v>0</v>
      </c>
      <c r="F10" s="17">
        <v>0</v>
      </c>
      <c r="G10" s="18">
        <v>1</v>
      </c>
      <c r="H10" s="17" t="s">
        <v>7</v>
      </c>
      <c r="I10" s="17" t="s">
        <v>7</v>
      </c>
      <c r="J10" s="36">
        <f t="shared" si="0"/>
        <v>1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3525</v>
      </c>
      <c r="E11" s="17">
        <v>0</v>
      </c>
      <c r="F11" s="17">
        <v>0</v>
      </c>
      <c r="G11" s="18">
        <v>3525</v>
      </c>
      <c r="H11" s="17">
        <v>2600</v>
      </c>
      <c r="I11" s="17">
        <v>430</v>
      </c>
      <c r="J11" s="36">
        <f t="shared" si="0"/>
        <v>3525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1830</v>
      </c>
      <c r="E12" s="17">
        <v>0</v>
      </c>
      <c r="F12" s="17">
        <v>0</v>
      </c>
      <c r="G12" s="18">
        <v>1830</v>
      </c>
      <c r="H12" s="17">
        <v>1200</v>
      </c>
      <c r="I12" s="17">
        <v>150</v>
      </c>
      <c r="J12" s="36">
        <f t="shared" si="0"/>
        <v>1830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33</v>
      </c>
      <c r="E13" s="17">
        <v>0</v>
      </c>
      <c r="F13" s="17">
        <v>0</v>
      </c>
      <c r="G13" s="18">
        <v>33</v>
      </c>
      <c r="H13" s="17">
        <v>33</v>
      </c>
      <c r="I13" s="17">
        <v>0</v>
      </c>
      <c r="J13" s="36">
        <f t="shared" si="0"/>
        <v>33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3525</v>
      </c>
      <c r="E17" s="17">
        <v>0</v>
      </c>
      <c r="F17" s="17">
        <v>0</v>
      </c>
      <c r="G17" s="18">
        <v>3525</v>
      </c>
      <c r="H17" s="17">
        <v>2600</v>
      </c>
      <c r="I17" s="17">
        <v>430</v>
      </c>
      <c r="J17" s="36">
        <f t="shared" si="0"/>
        <v>3525</v>
      </c>
      <c r="K17" s="36">
        <f>H11+H14</f>
        <v>2600</v>
      </c>
      <c r="L17" s="36">
        <f>I11+I14</f>
        <v>430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1830</v>
      </c>
      <c r="E18" s="17">
        <v>0</v>
      </c>
      <c r="F18" s="17">
        <v>0</v>
      </c>
      <c r="G18" s="18">
        <v>1830</v>
      </c>
      <c r="H18" s="17">
        <v>1200</v>
      </c>
      <c r="I18" s="17">
        <v>150</v>
      </c>
      <c r="J18" s="43">
        <f t="shared" si="0"/>
        <v>1830</v>
      </c>
      <c r="K18" s="43">
        <f>H12+H15</f>
        <v>1200</v>
      </c>
      <c r="L18" s="43">
        <f>I12+I15</f>
        <v>150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51.914893617021278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51.914893617021278</v>
      </c>
      <c r="H19" s="35">
        <f t="shared" si="1"/>
        <v>46.153846153846153</v>
      </c>
      <c r="I19" s="35">
        <f t="shared" si="1"/>
        <v>34.883720930232556</v>
      </c>
      <c r="J19" s="44">
        <f>G12+G15</f>
        <v>1830</v>
      </c>
      <c r="K19" s="45">
        <f>H12+H15</f>
        <v>1200</v>
      </c>
      <c r="L19" s="45">
        <f>I12+I15</f>
        <v>150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1830</v>
      </c>
      <c r="E22" s="19">
        <f t="shared" ref="E22:G22" si="2">E18+E20+E21</f>
        <v>0</v>
      </c>
      <c r="F22" s="19">
        <f t="shared" si="2"/>
        <v>0</v>
      </c>
      <c r="G22" s="19">
        <f t="shared" si="2"/>
        <v>1830</v>
      </c>
      <c r="H22" s="19">
        <f>H18+H20+H21</f>
        <v>1200</v>
      </c>
      <c r="I22" s="19">
        <f>I18+I21</f>
        <v>150</v>
      </c>
      <c r="J22" s="36">
        <f>G18+G20+G21</f>
        <v>1830</v>
      </c>
      <c r="K22" s="36">
        <f>H18+H20+H21</f>
        <v>1200</v>
      </c>
      <c r="L22" s="36">
        <f>I18+I21</f>
        <v>150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/>
      <c r="E23" s="17"/>
      <c r="F23" s="17"/>
      <c r="G23" s="17"/>
      <c r="H23" s="17"/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50</v>
      </c>
      <c r="H29" s="17">
        <v>0</v>
      </c>
      <c r="I29" s="17">
        <v>36</v>
      </c>
      <c r="J29" s="17">
        <v>14</v>
      </c>
      <c r="K29" s="37">
        <f>G31+G32</f>
        <v>50</v>
      </c>
      <c r="L29" s="37">
        <f>H31+H32</f>
        <v>0</v>
      </c>
      <c r="M29" s="37">
        <f>I31+I32</f>
        <v>36</v>
      </c>
      <c r="N29" s="37">
        <f>J31+J32</f>
        <v>14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50</v>
      </c>
      <c r="H31" s="17">
        <v>0</v>
      </c>
      <c r="I31" s="17">
        <v>36</v>
      </c>
      <c r="J31" s="17">
        <v>14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21</v>
      </c>
      <c r="H33" s="17">
        <v>0</v>
      </c>
      <c r="I33" s="17">
        <v>20</v>
      </c>
      <c r="J33" s="17">
        <v>2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135</v>
      </c>
      <c r="H34" s="17">
        <v>0</v>
      </c>
      <c r="I34" s="17">
        <v>110</v>
      </c>
      <c r="J34" s="17">
        <v>30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92</v>
      </c>
      <c r="H35" s="17">
        <v>0</v>
      </c>
      <c r="I35" s="17">
        <v>78</v>
      </c>
      <c r="J35" s="17">
        <v>14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62</v>
      </c>
      <c r="H36" s="17">
        <v>0</v>
      </c>
      <c r="I36" s="17">
        <v>62</v>
      </c>
      <c r="J36" s="17">
        <v>0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21</v>
      </c>
      <c r="H39" s="17">
        <v>0</v>
      </c>
      <c r="I39" s="17">
        <v>18</v>
      </c>
      <c r="J39" s="17">
        <v>3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2</v>
      </c>
      <c r="H42" s="17">
        <v>0</v>
      </c>
      <c r="I42" s="17">
        <v>2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0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1</v>
      </c>
      <c r="H45" s="17">
        <v>1</v>
      </c>
      <c r="I45" s="17">
        <v>1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</v>
      </c>
      <c r="H58" s="17">
        <f t="shared" ref="H58:J58" si="3">SUM(H59:H64)</f>
        <v>0</v>
      </c>
      <c r="I58" s="17">
        <f t="shared" si="3"/>
        <v>1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2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/>
      <c r="I63" s="17">
        <v>1</v>
      </c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1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3</v>
      </c>
      <c r="H65" s="17">
        <f t="shared" ref="H65:J65" si="5">SUM(H66:H70)</f>
        <v>0</v>
      </c>
      <c r="I65" s="17">
        <f t="shared" si="5"/>
        <v>3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2</v>
      </c>
      <c r="H66" s="17"/>
      <c r="I66" s="17">
        <v>2</v>
      </c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1</v>
      </c>
      <c r="H67" s="17"/>
      <c r="I67" s="17">
        <v>1</v>
      </c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21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3.4000000000000002E-2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80"/>
  <sheetViews>
    <sheetView topLeftCell="A58" workbookViewId="0">
      <selection activeCell="I17" sqref="I17"/>
    </sheetView>
  </sheetViews>
  <sheetFormatPr defaultRowHeight="12.75" x14ac:dyDescent="0.2"/>
  <sheetData>
    <row r="1" spans="1:11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1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1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1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1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1" ht="15.75" customHeight="1" x14ac:dyDescent="0.2">
      <c r="A6" s="31">
        <v>1</v>
      </c>
      <c r="B6" s="106" t="s">
        <v>6</v>
      </c>
      <c r="C6" s="106"/>
      <c r="D6" s="18">
        <v>1078</v>
      </c>
      <c r="E6" s="18">
        <v>0</v>
      </c>
      <c r="F6" s="18">
        <v>6</v>
      </c>
      <c r="G6" s="18">
        <v>1084</v>
      </c>
      <c r="H6" s="17" t="s">
        <v>7</v>
      </c>
      <c r="I6" s="17" t="s">
        <v>7</v>
      </c>
      <c r="J6" s="36">
        <f>SUM(D6:F6)</f>
        <v>1084</v>
      </c>
    </row>
    <row r="7" spans="1:11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1" ht="15.75" customHeight="1" x14ac:dyDescent="0.2">
      <c r="A8" s="11" t="s">
        <v>55</v>
      </c>
      <c r="B8" s="106" t="s">
        <v>56</v>
      </c>
      <c r="C8" s="106"/>
      <c r="D8" s="18">
        <v>111</v>
      </c>
      <c r="E8" s="18">
        <v>0</v>
      </c>
      <c r="F8" s="18">
        <v>1</v>
      </c>
      <c r="G8" s="18">
        <v>112</v>
      </c>
      <c r="H8" s="17" t="s">
        <v>7</v>
      </c>
      <c r="I8" s="17" t="s">
        <v>7</v>
      </c>
      <c r="J8" s="36">
        <f t="shared" si="0"/>
        <v>112</v>
      </c>
    </row>
    <row r="9" spans="1:11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2</v>
      </c>
      <c r="G9" s="18">
        <v>2</v>
      </c>
      <c r="H9" s="17" t="s">
        <v>7</v>
      </c>
      <c r="I9" s="17" t="s">
        <v>7</v>
      </c>
      <c r="J9" s="36">
        <f t="shared" si="0"/>
        <v>2</v>
      </c>
    </row>
    <row r="10" spans="1:11" ht="15.75" customHeight="1" x14ac:dyDescent="0.2">
      <c r="A10" s="11" t="s">
        <v>59</v>
      </c>
      <c r="B10" s="106" t="s">
        <v>9</v>
      </c>
      <c r="C10" s="106" t="s">
        <v>9</v>
      </c>
      <c r="D10" s="17">
        <v>15</v>
      </c>
      <c r="E10" s="17">
        <v>0</v>
      </c>
      <c r="F10" s="17">
        <v>0</v>
      </c>
      <c r="G10" s="18">
        <v>15</v>
      </c>
      <c r="H10" s="17" t="s">
        <v>7</v>
      </c>
      <c r="I10" s="17" t="s">
        <v>7</v>
      </c>
      <c r="J10" s="36">
        <f t="shared" si="0"/>
        <v>15</v>
      </c>
    </row>
    <row r="11" spans="1:11" ht="15.75" customHeight="1" x14ac:dyDescent="0.2">
      <c r="A11" s="11" t="s">
        <v>60</v>
      </c>
      <c r="B11" s="106" t="s">
        <v>10</v>
      </c>
      <c r="C11" s="106" t="s">
        <v>10</v>
      </c>
      <c r="D11" s="18">
        <v>82055</v>
      </c>
      <c r="E11" s="17">
        <v>0</v>
      </c>
      <c r="F11" s="17">
        <v>317</v>
      </c>
      <c r="G11" s="18">
        <v>82372</v>
      </c>
      <c r="H11" s="17">
        <v>50984</v>
      </c>
      <c r="I11" s="17">
        <v>15006</v>
      </c>
      <c r="J11" s="36">
        <f t="shared" si="0"/>
        <v>82372</v>
      </c>
    </row>
    <row r="12" spans="1:11" ht="15.75" customHeight="1" x14ac:dyDescent="0.2">
      <c r="A12" s="11" t="s">
        <v>61</v>
      </c>
      <c r="B12" s="106" t="s">
        <v>111</v>
      </c>
      <c r="C12" s="106" t="s">
        <v>11</v>
      </c>
      <c r="D12" s="18">
        <v>61560</v>
      </c>
      <c r="E12" s="17">
        <v>0</v>
      </c>
      <c r="F12" s="17">
        <v>190</v>
      </c>
      <c r="G12" s="18">
        <v>61750</v>
      </c>
      <c r="H12" s="17">
        <v>40490</v>
      </c>
      <c r="I12" s="17">
        <v>11145</v>
      </c>
      <c r="J12" s="36">
        <f t="shared" si="0"/>
        <v>61750</v>
      </c>
      <c r="K12" s="42">
        <f>I11+I14</f>
        <v>16357</v>
      </c>
    </row>
    <row r="13" spans="1:11" ht="15.75" customHeight="1" x14ac:dyDescent="0.2">
      <c r="A13" s="11" t="s">
        <v>62</v>
      </c>
      <c r="B13" s="106" t="s">
        <v>112</v>
      </c>
      <c r="C13" s="106" t="s">
        <v>12</v>
      </c>
      <c r="D13" s="18">
        <v>5323</v>
      </c>
      <c r="E13" s="17">
        <v>0</v>
      </c>
      <c r="F13" s="17">
        <v>28</v>
      </c>
      <c r="G13" s="18">
        <v>5351</v>
      </c>
      <c r="H13" s="17">
        <v>3104</v>
      </c>
      <c r="I13" s="17">
        <v>1463</v>
      </c>
      <c r="J13" s="36">
        <f t="shared" si="0"/>
        <v>5351</v>
      </c>
    </row>
    <row r="14" spans="1:11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1351</v>
      </c>
      <c r="G14" s="18">
        <v>1351</v>
      </c>
      <c r="H14" s="17">
        <v>675</v>
      </c>
      <c r="I14" s="17">
        <v>1351</v>
      </c>
      <c r="J14" s="36">
        <f t="shared" si="0"/>
        <v>1351</v>
      </c>
    </row>
    <row r="15" spans="1:11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1337</v>
      </c>
      <c r="G15" s="18">
        <v>1337</v>
      </c>
      <c r="H15" s="17">
        <v>675</v>
      </c>
      <c r="I15" s="17">
        <v>1337</v>
      </c>
      <c r="J15" s="36">
        <f t="shared" si="0"/>
        <v>1337</v>
      </c>
    </row>
    <row r="16" spans="1:11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977</v>
      </c>
      <c r="G16" s="18">
        <v>977</v>
      </c>
      <c r="H16" s="17">
        <v>491</v>
      </c>
      <c r="I16" s="17">
        <v>977</v>
      </c>
      <c r="J16" s="36">
        <f t="shared" si="0"/>
        <v>977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82055</v>
      </c>
      <c r="E17" s="17">
        <v>0</v>
      </c>
      <c r="F17" s="17">
        <v>1668</v>
      </c>
      <c r="G17" s="18">
        <f>G11+G14</f>
        <v>83723</v>
      </c>
      <c r="H17" s="17">
        <v>51659</v>
      </c>
      <c r="I17" s="17">
        <f>I11+I14</f>
        <v>16357</v>
      </c>
      <c r="J17" s="36">
        <f t="shared" si="0"/>
        <v>83723</v>
      </c>
      <c r="K17" s="36">
        <f>H11+H14</f>
        <v>51659</v>
      </c>
      <c r="L17" s="36">
        <f>I11+I14</f>
        <v>16357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61560</v>
      </c>
      <c r="E18" s="17">
        <v>0</v>
      </c>
      <c r="F18" s="17">
        <v>1527</v>
      </c>
      <c r="G18" s="18">
        <v>63087</v>
      </c>
      <c r="H18" s="17">
        <v>41165</v>
      </c>
      <c r="I18" s="17">
        <v>12482</v>
      </c>
      <c r="J18" s="43">
        <f t="shared" si="0"/>
        <v>63087</v>
      </c>
      <c r="K18" s="43">
        <f>H12+H15</f>
        <v>41165</v>
      </c>
      <c r="L18" s="43">
        <f>I12+I15</f>
        <v>12482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75.022850527085495</v>
      </c>
      <c r="E19" s="35" t="e">
        <f t="shared" ref="E19:I19" si="1">E18*100/E17</f>
        <v>#DIV/0!</v>
      </c>
      <c r="F19" s="35">
        <f t="shared" si="1"/>
        <v>91.546762589928051</v>
      </c>
      <c r="G19" s="35">
        <f t="shared" si="1"/>
        <v>75.352053796447805</v>
      </c>
      <c r="H19" s="35">
        <f t="shared" si="1"/>
        <v>79.68601792524052</v>
      </c>
      <c r="I19" s="35">
        <f t="shared" si="1"/>
        <v>76.309836767133334</v>
      </c>
      <c r="J19" s="44">
        <f>G12+G15</f>
        <v>63087</v>
      </c>
      <c r="K19" s="45">
        <f>H12+H15</f>
        <v>41165</v>
      </c>
      <c r="L19" s="45">
        <f>I12+I15</f>
        <v>12482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606</v>
      </c>
      <c r="E20" s="17">
        <v>0</v>
      </c>
      <c r="F20" s="17">
        <v>0</v>
      </c>
      <c r="G20" s="17">
        <v>606</v>
      </c>
      <c r="H20" s="17">
        <v>440</v>
      </c>
      <c r="I20" s="18" t="s">
        <v>7</v>
      </c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>
        <v>174</v>
      </c>
      <c r="E21" s="17">
        <v>0</v>
      </c>
      <c r="F21" s="17">
        <v>0</v>
      </c>
      <c r="G21" s="17">
        <v>174</v>
      </c>
      <c r="H21" s="17">
        <v>144</v>
      </c>
      <c r="I21" s="17">
        <v>62</v>
      </c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62340</v>
      </c>
      <c r="E22" s="19">
        <f t="shared" ref="E22:G22" si="2">E18+E20+E21</f>
        <v>0</v>
      </c>
      <c r="F22" s="19">
        <f t="shared" si="2"/>
        <v>1527</v>
      </c>
      <c r="G22" s="19">
        <f t="shared" si="2"/>
        <v>63867</v>
      </c>
      <c r="H22" s="19">
        <f>H18+H20+H21</f>
        <v>41749</v>
      </c>
      <c r="I22" s="19">
        <f>I18+I21</f>
        <v>12544</v>
      </c>
      <c r="J22" s="36">
        <f>G18+G20+G21</f>
        <v>63867</v>
      </c>
      <c r="K22" s="36">
        <f>H18+H20+H21</f>
        <v>41749</v>
      </c>
      <c r="L22" s="36">
        <f>I18+I21</f>
        <v>12544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434</v>
      </c>
      <c r="E23" s="17">
        <v>0</v>
      </c>
      <c r="F23" s="17">
        <v>0</v>
      </c>
      <c r="G23" s="17">
        <v>434</v>
      </c>
      <c r="H23" s="17">
        <v>214</v>
      </c>
      <c r="I23" s="17">
        <v>40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1084</v>
      </c>
      <c r="H29" s="17">
        <v>0</v>
      </c>
      <c r="I29" s="17">
        <v>1007</v>
      </c>
      <c r="J29" s="17">
        <v>117</v>
      </c>
      <c r="K29" s="37">
        <f>G31+G32</f>
        <v>1084</v>
      </c>
      <c r="L29" s="37">
        <f>H31+H32</f>
        <v>0</v>
      </c>
      <c r="M29" s="37">
        <f>I31+I32</f>
        <v>1007</v>
      </c>
      <c r="N29" s="37">
        <f>J31+J32</f>
        <v>117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1082</v>
      </c>
      <c r="H31" s="17">
        <v>0</v>
      </c>
      <c r="I31" s="17">
        <v>1005</v>
      </c>
      <c r="J31" s="17">
        <v>116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2</v>
      </c>
      <c r="H32" s="17">
        <v>0</v>
      </c>
      <c r="I32" s="17">
        <v>2</v>
      </c>
      <c r="J32" s="17">
        <v>1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352</v>
      </c>
      <c r="H33" s="17">
        <v>0</v>
      </c>
      <c r="I33" s="17">
        <v>317</v>
      </c>
      <c r="J33" s="17">
        <v>41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3058</v>
      </c>
      <c r="H34" s="17">
        <v>0</v>
      </c>
      <c r="I34" s="17">
        <v>2531</v>
      </c>
      <c r="J34" s="17">
        <v>642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3173</v>
      </c>
      <c r="H35" s="17">
        <v>0</v>
      </c>
      <c r="I35" s="17">
        <v>2544</v>
      </c>
      <c r="J35" s="17">
        <v>515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1809</v>
      </c>
      <c r="H36" s="17">
        <v>0</v>
      </c>
      <c r="I36" s="17">
        <v>1582</v>
      </c>
      <c r="J36" s="17">
        <v>226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35</v>
      </c>
      <c r="H37" s="17">
        <v>0</v>
      </c>
      <c r="I37" s="17">
        <v>28</v>
      </c>
      <c r="J37" s="17">
        <v>7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264</v>
      </c>
      <c r="H38" s="17">
        <v>0</v>
      </c>
      <c r="I38" s="17">
        <v>201</v>
      </c>
      <c r="J38" s="17">
        <v>55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14</v>
      </c>
      <c r="H39" s="17">
        <v>0</v>
      </c>
      <c r="I39" s="17">
        <v>14</v>
      </c>
      <c r="J39" s="17">
        <v>9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5</v>
      </c>
      <c r="H40" s="17">
        <v>3</v>
      </c>
      <c r="I40" s="17">
        <v>3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5</v>
      </c>
      <c r="H41" s="17">
        <v>5</v>
      </c>
      <c r="I41" s="17">
        <v>5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40</v>
      </c>
      <c r="H42" s="17">
        <v>15</v>
      </c>
      <c r="I42" s="17">
        <v>34</v>
      </c>
      <c r="J42" s="17">
        <v>1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6</v>
      </c>
      <c r="H43" s="17">
        <v>6</v>
      </c>
      <c r="I43" s="17">
        <v>5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16</v>
      </c>
      <c r="H45" s="17">
        <v>16</v>
      </c>
      <c r="I45" s="17">
        <v>14</v>
      </c>
      <c r="J45" s="17">
        <v>2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20</v>
      </c>
      <c r="H58" s="17">
        <f t="shared" ref="H58:J58" si="3">SUM(H59:H64)</f>
        <v>14</v>
      </c>
      <c r="I58" s="17">
        <f t="shared" si="3"/>
        <v>6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>
        <v>0</v>
      </c>
      <c r="I59" s="17">
        <v>0</v>
      </c>
      <c r="J59" s="17">
        <v>0</v>
      </c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>
        <v>0</v>
      </c>
      <c r="I60" s="17">
        <v>0</v>
      </c>
      <c r="J60" s="17">
        <v>0</v>
      </c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13</v>
      </c>
      <c r="H61" s="17">
        <v>10</v>
      </c>
      <c r="I61" s="17">
        <v>3</v>
      </c>
      <c r="J61" s="17">
        <v>0</v>
      </c>
      <c r="L61" s="37">
        <f>G42-G61</f>
        <v>27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3</v>
      </c>
      <c r="H62" s="17">
        <v>0</v>
      </c>
      <c r="I62" s="17">
        <v>3</v>
      </c>
      <c r="J62" s="17">
        <v>0</v>
      </c>
      <c r="L62" s="37">
        <f>G40-G62</f>
        <v>2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0</v>
      </c>
      <c r="H63" s="17">
        <v>0</v>
      </c>
      <c r="I63" s="17">
        <v>0</v>
      </c>
      <c r="J63" s="17">
        <v>0</v>
      </c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4</v>
      </c>
      <c r="H64" s="17">
        <v>4</v>
      </c>
      <c r="I64" s="17">
        <v>0</v>
      </c>
      <c r="J64" s="17">
        <v>0</v>
      </c>
      <c r="L64" s="37">
        <f>(G41+G43+G45)-G64</f>
        <v>23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852</v>
      </c>
      <c r="H65" s="17">
        <f t="shared" ref="H65:J65" si="5">SUM(H66:H70)</f>
        <v>768</v>
      </c>
      <c r="I65" s="17">
        <f t="shared" si="5"/>
        <v>84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593</v>
      </c>
      <c r="H66" s="17">
        <v>523</v>
      </c>
      <c r="I66" s="17">
        <v>70</v>
      </c>
      <c r="J66" s="17">
        <v>0</v>
      </c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224</v>
      </c>
      <c r="H67" s="17">
        <v>211</v>
      </c>
      <c r="I67" s="17">
        <v>13</v>
      </c>
      <c r="J67" s="17">
        <v>0</v>
      </c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33</v>
      </c>
      <c r="H68" s="17">
        <v>32</v>
      </c>
      <c r="I68" s="17">
        <v>1</v>
      </c>
      <c r="J68" s="17">
        <v>0</v>
      </c>
      <c r="L68" s="37">
        <f>G37-G68</f>
        <v>2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2</v>
      </c>
      <c r="H69" s="17">
        <v>2</v>
      </c>
      <c r="I69" s="17">
        <v>0</v>
      </c>
      <c r="J69" s="17">
        <v>0</v>
      </c>
      <c r="L69" s="37">
        <f>G39-G69</f>
        <v>12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>
        <v>0</v>
      </c>
      <c r="I70" s="17">
        <v>0</v>
      </c>
      <c r="J70" s="17">
        <v>0</v>
      </c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v>1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v>17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1.420408163265306E-2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N80"/>
  <sheetViews>
    <sheetView topLeftCell="A64" workbookViewId="0">
      <selection activeCell="I17" sqref="I17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78</v>
      </c>
      <c r="E6" s="18">
        <v>0</v>
      </c>
      <c r="F6" s="18">
        <v>0</v>
      </c>
      <c r="G6" s="18">
        <v>78</v>
      </c>
      <c r="H6" s="17" t="s">
        <v>7</v>
      </c>
      <c r="I6" s="17" t="s">
        <v>7</v>
      </c>
      <c r="J6" s="36">
        <f>SUM(D6:F6)</f>
        <v>78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59</v>
      </c>
      <c r="E8" s="18">
        <v>0</v>
      </c>
      <c r="F8" s="18">
        <v>0</v>
      </c>
      <c r="G8" s="18">
        <v>59</v>
      </c>
      <c r="H8" s="17" t="s">
        <v>7</v>
      </c>
      <c r="I8" s="17" t="s">
        <v>7</v>
      </c>
      <c r="J8" s="36">
        <f t="shared" si="0"/>
        <v>59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2</v>
      </c>
      <c r="E10" s="17">
        <v>0</v>
      </c>
      <c r="F10" s="17">
        <v>0</v>
      </c>
      <c r="G10" s="18">
        <v>2</v>
      </c>
      <c r="H10" s="17" t="s">
        <v>7</v>
      </c>
      <c r="I10" s="17" t="s">
        <v>7</v>
      </c>
      <c r="J10" s="36">
        <f t="shared" si="0"/>
        <v>2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11165</v>
      </c>
      <c r="E11" s="17">
        <v>0</v>
      </c>
      <c r="F11" s="17">
        <v>0</v>
      </c>
      <c r="G11" s="18">
        <v>11165</v>
      </c>
      <c r="H11" s="17">
        <v>4557</v>
      </c>
      <c r="I11" s="17">
        <v>1970</v>
      </c>
      <c r="J11" s="36">
        <f t="shared" si="0"/>
        <v>11165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2295</v>
      </c>
      <c r="E12" s="17">
        <v>0</v>
      </c>
      <c r="F12" s="17">
        <v>0</v>
      </c>
      <c r="G12" s="18">
        <v>2295</v>
      </c>
      <c r="H12" s="17">
        <v>1441</v>
      </c>
      <c r="I12" s="17">
        <v>236</v>
      </c>
      <c r="J12" s="36">
        <f t="shared" si="0"/>
        <v>2295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95</v>
      </c>
      <c r="E13" s="17">
        <v>0</v>
      </c>
      <c r="F13" s="17">
        <v>0</v>
      </c>
      <c r="G13" s="18">
        <v>95</v>
      </c>
      <c r="H13" s="17">
        <v>67</v>
      </c>
      <c r="I13" s="17">
        <v>29</v>
      </c>
      <c r="J13" s="36">
        <f t="shared" si="0"/>
        <v>95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11165</v>
      </c>
      <c r="E17" s="17">
        <v>0</v>
      </c>
      <c r="F17" s="17">
        <v>0</v>
      </c>
      <c r="G17" s="18">
        <v>11165</v>
      </c>
      <c r="H17" s="17">
        <v>4557</v>
      </c>
      <c r="I17" s="17">
        <v>1970</v>
      </c>
      <c r="J17" s="36">
        <f t="shared" si="0"/>
        <v>11165</v>
      </c>
      <c r="K17" s="36">
        <f>H11+H14</f>
        <v>4557</v>
      </c>
      <c r="L17" s="36">
        <f>I11+I14</f>
        <v>1970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2295</v>
      </c>
      <c r="E18" s="17">
        <v>0</v>
      </c>
      <c r="F18" s="17">
        <v>0</v>
      </c>
      <c r="G18" s="18">
        <v>2295</v>
      </c>
      <c r="H18" s="17">
        <v>1441</v>
      </c>
      <c r="I18" s="17">
        <v>236</v>
      </c>
      <c r="J18" s="43">
        <f t="shared" si="0"/>
        <v>2295</v>
      </c>
      <c r="K18" s="43">
        <f>H12+H15</f>
        <v>1441</v>
      </c>
      <c r="L18" s="43">
        <f>I12+I15</f>
        <v>236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71">
        <f>D18*100/D17</f>
        <v>20.555306762203315</v>
      </c>
      <c r="E19" s="71" t="e">
        <f t="shared" ref="E19:I19" si="1">E18*100/E17</f>
        <v>#DIV/0!</v>
      </c>
      <c r="F19" s="71" t="e">
        <f t="shared" si="1"/>
        <v>#DIV/0!</v>
      </c>
      <c r="G19" s="71">
        <f t="shared" si="1"/>
        <v>20.555306762203315</v>
      </c>
      <c r="H19" s="71">
        <f t="shared" si="1"/>
        <v>31.621680930436689</v>
      </c>
      <c r="I19" s="71">
        <f t="shared" si="1"/>
        <v>11.979695431472081</v>
      </c>
      <c r="J19" s="44">
        <f>G12+G15</f>
        <v>2295</v>
      </c>
      <c r="K19" s="45">
        <f>H12+H15</f>
        <v>1441</v>
      </c>
      <c r="L19" s="45">
        <f>I12+I15</f>
        <v>236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2295</v>
      </c>
      <c r="E22" s="19">
        <f t="shared" ref="E22:G22" si="2">E18+E20+E21</f>
        <v>0</v>
      </c>
      <c r="F22" s="19">
        <f t="shared" si="2"/>
        <v>0</v>
      </c>
      <c r="G22" s="19">
        <f t="shared" si="2"/>
        <v>2295</v>
      </c>
      <c r="H22" s="19">
        <f>H18+H20+H21</f>
        <v>1441</v>
      </c>
      <c r="I22" s="19">
        <f>I18+I21</f>
        <v>236</v>
      </c>
      <c r="J22" s="36">
        <f>G18+G20+G21</f>
        <v>2295</v>
      </c>
      <c r="K22" s="36">
        <f>H18+H20+H21</f>
        <v>1441</v>
      </c>
      <c r="L22" s="36">
        <f>I18+I21</f>
        <v>236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86</v>
      </c>
      <c r="E23" s="17">
        <v>0</v>
      </c>
      <c r="F23" s="17">
        <v>0</v>
      </c>
      <c r="G23" s="17">
        <v>86</v>
      </c>
      <c r="H23" s="17">
        <v>83</v>
      </c>
      <c r="I23" s="17">
        <v>10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39">
        <v>78</v>
      </c>
      <c r="H29" s="39">
        <f>'[9]Свод разд 3'!C72</f>
        <v>0</v>
      </c>
      <c r="I29" s="39">
        <v>66</v>
      </c>
      <c r="J29" s="39">
        <v>2</v>
      </c>
      <c r="K29" s="37">
        <f>G31+G32</f>
        <v>78</v>
      </c>
      <c r="L29" s="37">
        <f>H31+H32</f>
        <v>0</v>
      </c>
      <c r="M29" s="37">
        <f>I31+I32</f>
        <v>66</v>
      </c>
      <c r="N29" s="37">
        <f>J31+J32</f>
        <v>2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39" t="s">
        <v>7</v>
      </c>
      <c r="H30" s="39" t="s">
        <v>7</v>
      </c>
      <c r="I30" s="39" t="s">
        <v>7</v>
      </c>
      <c r="J30" s="39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39">
        <v>78</v>
      </c>
      <c r="H31" s="39">
        <f>'[9]Свод разд 3'!G72</f>
        <v>0</v>
      </c>
      <c r="I31" s="39">
        <v>66</v>
      </c>
      <c r="J31" s="39">
        <v>2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39">
        <f>'[9]Свод разд 3'!J72</f>
        <v>0</v>
      </c>
      <c r="H32" s="39">
        <f>'[9]Свод разд 3'!K72</f>
        <v>0</v>
      </c>
      <c r="I32" s="39">
        <f>'[9]Свод разд 3'!L72</f>
        <v>0</v>
      </c>
      <c r="J32" s="39">
        <f>'[9]Свод разд 3'!M72</f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39">
        <v>37</v>
      </c>
      <c r="H33" s="39">
        <f>'[9]Свод разд 3'!O72</f>
        <v>0</v>
      </c>
      <c r="I33" s="39">
        <v>32</v>
      </c>
      <c r="J33" s="39">
        <v>1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39">
        <v>191</v>
      </c>
      <c r="H34" s="39">
        <f>'[9]Свод разд 3'!S72</f>
        <v>0</v>
      </c>
      <c r="I34" s="39">
        <v>182</v>
      </c>
      <c r="J34" s="39">
        <v>58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39">
        <v>282</v>
      </c>
      <c r="H35" s="39">
        <f>'[9]Свод разд 3'!W72</f>
        <v>0</v>
      </c>
      <c r="I35" s="39">
        <v>263</v>
      </c>
      <c r="J35" s="39">
        <v>68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39">
        <v>117</v>
      </c>
      <c r="H36" s="39">
        <f>'[9]Свод разд 3'!AA72</f>
        <v>0</v>
      </c>
      <c r="I36" s="39">
        <v>115</v>
      </c>
      <c r="J36" s="39">
        <f>'[9]Свод разд 3'!AC72</f>
        <v>0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39">
        <f>'[9]Свод разд 3'!AD72</f>
        <v>0</v>
      </c>
      <c r="H37" s="39">
        <f>'[9]Свод разд 3'!AE72</f>
        <v>0</v>
      </c>
      <c r="I37" s="39">
        <f>'[9]Свод разд 3'!AF72</f>
        <v>0</v>
      </c>
      <c r="J37" s="39">
        <f>'[9]Свод разд 3'!AG72</f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39">
        <f>'[9]Свод разд 3'!AH72</f>
        <v>0</v>
      </c>
      <c r="H38" s="39">
        <f>'[9]Свод разд 3'!AI72</f>
        <v>0</v>
      </c>
      <c r="I38" s="39">
        <f>'[9]Свод разд 3'!AJ72</f>
        <v>0</v>
      </c>
      <c r="J38" s="39">
        <f>'[9]Свод разд 3'!AK72</f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39">
        <f>'[9]Свод разд 3'!AL72</f>
        <v>0</v>
      </c>
      <c r="H39" s="39">
        <f>'[9]Свод разд 3'!AM72</f>
        <v>0</v>
      </c>
      <c r="I39" s="39">
        <f>'[9]Свод разд 3'!AN72</f>
        <v>0</v>
      </c>
      <c r="J39" s="39">
        <f>'[9]Свод разд 3'!AO72</f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39">
        <v>1</v>
      </c>
      <c r="H40" s="39">
        <v>1</v>
      </c>
      <c r="I40" s="39">
        <v>1</v>
      </c>
      <c r="J40" s="39">
        <f>'[9]Свод разд 3'!AS72</f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39">
        <f>'[9]Свод разд 3'!AT72</f>
        <v>0</v>
      </c>
      <c r="H41" s="39">
        <f>'[9]Свод разд 3'!AU72</f>
        <v>0</v>
      </c>
      <c r="I41" s="39">
        <f>'[9]Свод разд 3'!AV72</f>
        <v>0</v>
      </c>
      <c r="J41" s="39">
        <f>'[9]Свод разд 3'!AW72</f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39">
        <f>'[9]Свод разд 3'!AX72</f>
        <v>0</v>
      </c>
      <c r="H42" s="39">
        <f>'[9]Свод разд 3'!AY72</f>
        <v>0</v>
      </c>
      <c r="I42" s="39">
        <f>'[9]Свод разд 3'!AZ72</f>
        <v>0</v>
      </c>
      <c r="J42" s="39">
        <f>'[9]Свод разд 3'!BA72</f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39">
        <f>'[9]Свод разд 3'!BB72</f>
        <v>0</v>
      </c>
      <c r="H43" s="39">
        <f>'[9]Свод разд 3'!BC72</f>
        <v>0</v>
      </c>
      <c r="I43" s="39">
        <f>'[9]Свод разд 3'!BD72</f>
        <v>0</v>
      </c>
      <c r="J43" s="39">
        <f>'[9]Свод разд 3'!BE72</f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39">
        <v>1</v>
      </c>
      <c r="H44" s="39">
        <v>1</v>
      </c>
      <c r="I44" s="39">
        <f>'[9]Свод разд 3'!BH72</f>
        <v>0</v>
      </c>
      <c r="J44" s="39">
        <f>'[9]Свод разд 3'!BI72</f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39">
        <v>1</v>
      </c>
      <c r="H45" s="39">
        <v>1</v>
      </c>
      <c r="I45" s="39">
        <f>'[9]Свод разд 3'!BL72</f>
        <v>0</v>
      </c>
      <c r="J45" s="39">
        <f>'[9]Свод разд 3'!BM72</f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39"/>
      <c r="H46" s="39"/>
      <c r="I46" s="39">
        <f>'[9]Свод разд 3'!BP72</f>
        <v>0</v>
      </c>
      <c r="J46" s="39">
        <f>'[9]Свод разд 3'!BQ72</f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39">
        <f>'[9]Свод разд 3'!BR72</f>
        <v>0</v>
      </c>
      <c r="H47" s="39">
        <f>'[9]Свод разд 3'!BS72</f>
        <v>0</v>
      </c>
      <c r="I47" s="39">
        <f>'[9]Свод разд 3'!BT72</f>
        <v>0</v>
      </c>
      <c r="J47" s="39">
        <f>'[9]Свод разд 3'!BU72</f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39">
        <f>'[9]Свод разд 3'!BV72</f>
        <v>0</v>
      </c>
      <c r="H48" s="39">
        <f>'[9]Свод разд 3'!BW72</f>
        <v>0</v>
      </c>
      <c r="I48" s="39">
        <f>'[9]Свод разд 3'!BX72</f>
        <v>0</v>
      </c>
      <c r="J48" s="39">
        <f>'[9]Свод разд 3'!BY72</f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39">
        <f>'[9]Свод разд 3'!BZ72</f>
        <v>0</v>
      </c>
      <c r="H49" s="39">
        <f>'[9]Свод разд 3'!CA72</f>
        <v>0</v>
      </c>
      <c r="I49" s="39">
        <f>'[9]Свод разд 3'!CB72</f>
        <v>0</v>
      </c>
      <c r="J49" s="39">
        <f>'[9]Свод разд 3'!CC72</f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39">
        <f>'[9]Свод разд 3'!CD72</f>
        <v>0</v>
      </c>
      <c r="H50" s="39">
        <f>'[9]Свод разд 3'!CE72</f>
        <v>0</v>
      </c>
      <c r="I50" s="39">
        <f>'[9]Свод разд 3'!CF72</f>
        <v>0</v>
      </c>
      <c r="J50" s="39">
        <f>'[9]Свод разд 3'!CG72</f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39">
        <f>'[9]Свод разд 3'!CH72</f>
        <v>0</v>
      </c>
      <c r="H51" s="39">
        <f>'[9]Свод разд 3'!CI72</f>
        <v>0</v>
      </c>
      <c r="I51" s="39">
        <f>'[9]Свод разд 3'!CJ72</f>
        <v>0</v>
      </c>
      <c r="J51" s="39">
        <f>'[9]Свод разд 3'!CK72</f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</v>
      </c>
      <c r="H58" s="17">
        <f t="shared" ref="H58:J58" si="3">SUM(H59:H64)</f>
        <v>1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1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>
        <v>1</v>
      </c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1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121</v>
      </c>
      <c r="H65" s="17">
        <f t="shared" ref="H65:J65" si="5">SUM(H66:H70)</f>
        <v>121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78</v>
      </c>
      <c r="H66" s="39">
        <v>78</v>
      </c>
      <c r="I66" s="39">
        <f>'[9]Свод разд 4'!AJ73</f>
        <v>0</v>
      </c>
      <c r="J66" s="39">
        <f>'[9]Свод разд 4'!AK73</f>
        <v>0</v>
      </c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43</v>
      </c>
      <c r="H67" s="39">
        <v>43</v>
      </c>
      <c r="I67" s="39">
        <f>'[9]Свод разд 4'!AN73</f>
        <v>0</v>
      </c>
      <c r="J67" s="39">
        <f>'[9]Свод разд 4'!AO73</f>
        <v>0</v>
      </c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39">
        <f>'[9]Свод разд 4'!AQ73</f>
        <v>0</v>
      </c>
      <c r="I68" s="39">
        <f>'[9]Свод разд 4'!AR73</f>
        <v>0</v>
      </c>
      <c r="J68" s="39">
        <f>'[9]Свод разд 4'!AS73</f>
        <v>0</v>
      </c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39">
        <f>'[9]Свод разд 4'!AU73</f>
        <v>0</v>
      </c>
      <c r="I69" s="39">
        <f>'[9]Свод разд 4'!AV73</f>
        <v>0</v>
      </c>
      <c r="J69" s="39">
        <f>'[9]Свод разд 4'!AW73</f>
        <v>0</v>
      </c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39">
        <f>'[9]Свод разд 4'!AY73</f>
        <v>0</v>
      </c>
      <c r="I70" s="39">
        <f>'[9]Свод разд 4'!AZ73</f>
        <v>0</v>
      </c>
      <c r="J70" s="39">
        <f>'[9]Свод разд 4'!BA73</f>
        <v>0</v>
      </c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ht="13.5" thickBot="1" x14ac:dyDescent="0.25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68">
        <v>1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69">
        <v>28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70">
        <v>0.105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N80"/>
  <sheetViews>
    <sheetView topLeftCell="A58" workbookViewId="0">
      <selection activeCell="I11" sqref="I11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98</v>
      </c>
      <c r="E6" s="18">
        <v>0</v>
      </c>
      <c r="F6" s="18">
        <v>0</v>
      </c>
      <c r="G6" s="18">
        <v>98</v>
      </c>
      <c r="H6" s="17" t="s">
        <v>7</v>
      </c>
      <c r="I6" s="17" t="s">
        <v>7</v>
      </c>
      <c r="J6" s="36">
        <f>SUM(D6:F6)</f>
        <v>98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32</v>
      </c>
      <c r="E8" s="18">
        <v>0</v>
      </c>
      <c r="F8" s="18">
        <v>0</v>
      </c>
      <c r="G8" s="18">
        <v>32</v>
      </c>
      <c r="H8" s="17" t="s">
        <v>7</v>
      </c>
      <c r="I8" s="17" t="s">
        <v>7</v>
      </c>
      <c r="J8" s="36">
        <f t="shared" si="0"/>
        <v>32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5</v>
      </c>
      <c r="E10" s="17">
        <v>0</v>
      </c>
      <c r="F10" s="17">
        <v>0</v>
      </c>
      <c r="G10" s="18">
        <v>5</v>
      </c>
      <c r="H10" s="17" t="s">
        <v>7</v>
      </c>
      <c r="I10" s="17" t="s">
        <v>7</v>
      </c>
      <c r="J10" s="36">
        <f t="shared" si="0"/>
        <v>5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10378</v>
      </c>
      <c r="E11" s="17">
        <v>0</v>
      </c>
      <c r="F11" s="17">
        <v>0</v>
      </c>
      <c r="G11" s="18">
        <v>10378</v>
      </c>
      <c r="H11" s="17">
        <v>6257</v>
      </c>
      <c r="I11" s="17">
        <v>5548</v>
      </c>
      <c r="J11" s="36">
        <f t="shared" si="0"/>
        <v>10378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6331</v>
      </c>
      <c r="E12" s="17">
        <v>0</v>
      </c>
      <c r="F12" s="17">
        <v>0</v>
      </c>
      <c r="G12" s="18">
        <v>6331</v>
      </c>
      <c r="H12" s="17">
        <v>4380</v>
      </c>
      <c r="I12" s="17">
        <v>2275</v>
      </c>
      <c r="J12" s="36">
        <f t="shared" si="0"/>
        <v>6331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700</v>
      </c>
      <c r="E13" s="17">
        <v>0</v>
      </c>
      <c r="F13" s="17">
        <v>0</v>
      </c>
      <c r="G13" s="18">
        <v>700</v>
      </c>
      <c r="H13" s="17">
        <v>420</v>
      </c>
      <c r="I13" s="17">
        <v>245</v>
      </c>
      <c r="J13" s="36">
        <f t="shared" si="0"/>
        <v>700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10378</v>
      </c>
      <c r="E17" s="17">
        <v>0</v>
      </c>
      <c r="F17" s="17">
        <v>0</v>
      </c>
      <c r="G17" s="18">
        <v>10378</v>
      </c>
      <c r="H17" s="17">
        <v>6257</v>
      </c>
      <c r="I17" s="17">
        <v>5548</v>
      </c>
      <c r="J17" s="36">
        <f t="shared" si="0"/>
        <v>10378</v>
      </c>
      <c r="K17" s="36">
        <f>H11+H14</f>
        <v>6257</v>
      </c>
      <c r="L17" s="36">
        <f>I11+I14</f>
        <v>5548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6331</v>
      </c>
      <c r="E18" s="17">
        <v>0</v>
      </c>
      <c r="F18" s="17">
        <v>0</v>
      </c>
      <c r="G18" s="18">
        <v>6331</v>
      </c>
      <c r="H18" s="17">
        <v>4380</v>
      </c>
      <c r="I18" s="17">
        <v>2275</v>
      </c>
      <c r="J18" s="43">
        <f t="shared" si="0"/>
        <v>6331</v>
      </c>
      <c r="K18" s="43">
        <f>H12+H15</f>
        <v>4380</v>
      </c>
      <c r="L18" s="43">
        <f>I12+I15</f>
        <v>2275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71">
        <f>D18*100/D17</f>
        <v>61.004047022547695</v>
      </c>
      <c r="E19" s="71" t="e">
        <f t="shared" ref="E19:I19" si="1">E18*100/E17</f>
        <v>#DIV/0!</v>
      </c>
      <c r="F19" s="71" t="e">
        <f t="shared" si="1"/>
        <v>#DIV/0!</v>
      </c>
      <c r="G19" s="71">
        <f t="shared" si="1"/>
        <v>61.004047022547695</v>
      </c>
      <c r="H19" s="71">
        <f t="shared" si="1"/>
        <v>70.001598210004801</v>
      </c>
      <c r="I19" s="71">
        <f t="shared" si="1"/>
        <v>41.005767844268206</v>
      </c>
      <c r="J19" s="44">
        <f>G12+G15</f>
        <v>6331</v>
      </c>
      <c r="K19" s="45">
        <f>H12+H15</f>
        <v>4380</v>
      </c>
      <c r="L19" s="45">
        <f>I12+I15</f>
        <v>2275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930</v>
      </c>
      <c r="E20" s="17">
        <v>0</v>
      </c>
      <c r="F20" s="17">
        <v>0</v>
      </c>
      <c r="G20" s="17">
        <v>930</v>
      </c>
      <c r="H20" s="17">
        <v>903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>
        <v>220</v>
      </c>
      <c r="E21" s="17">
        <v>0</v>
      </c>
      <c r="F21" s="17">
        <v>0</v>
      </c>
      <c r="G21" s="17">
        <v>220</v>
      </c>
      <c r="H21" s="17">
        <v>202</v>
      </c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7481</v>
      </c>
      <c r="E22" s="19">
        <f t="shared" ref="E22:G22" si="2">E18+E20+E21</f>
        <v>0</v>
      </c>
      <c r="F22" s="19">
        <f t="shared" si="2"/>
        <v>0</v>
      </c>
      <c r="G22" s="19">
        <f t="shared" si="2"/>
        <v>7481</v>
      </c>
      <c r="H22" s="19">
        <f>H18+H20+H21</f>
        <v>5485</v>
      </c>
      <c r="I22" s="19">
        <f>I18+I21</f>
        <v>2275</v>
      </c>
      <c r="J22" s="36">
        <f>G18+G20+G21</f>
        <v>7481</v>
      </c>
      <c r="K22" s="36">
        <f>H18+H20+H21</f>
        <v>5485</v>
      </c>
      <c r="L22" s="36">
        <f>I18+I21</f>
        <v>2275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39">
        <v>140</v>
      </c>
      <c r="E23" s="39">
        <f>'[10]свод разд2'!CQ73</f>
        <v>0</v>
      </c>
      <c r="F23" s="39">
        <f>'[10]свод разд2'!CR73</f>
        <v>0</v>
      </c>
      <c r="G23" s="39">
        <v>140</v>
      </c>
      <c r="H23" s="39">
        <v>98</v>
      </c>
      <c r="I23" s="39">
        <v>12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98</v>
      </c>
      <c r="H29" s="17">
        <v>0</v>
      </c>
      <c r="I29" s="17">
        <v>67</v>
      </c>
      <c r="J29" s="17">
        <v>24</v>
      </c>
      <c r="K29" s="37">
        <f>G31+G32</f>
        <v>98</v>
      </c>
      <c r="L29" s="37">
        <f>H31+H32</f>
        <v>0</v>
      </c>
      <c r="M29" s="37">
        <f>I31+I32</f>
        <v>67</v>
      </c>
      <c r="N29" s="37">
        <f>J31+J32</f>
        <v>24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98</v>
      </c>
      <c r="H31" s="17">
        <v>0</v>
      </c>
      <c r="I31" s="17">
        <v>67</v>
      </c>
      <c r="J31" s="17">
        <v>24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17</v>
      </c>
      <c r="H33" s="17">
        <v>0</v>
      </c>
      <c r="I33" s="17">
        <v>12</v>
      </c>
      <c r="J33" s="17">
        <v>4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421</v>
      </c>
      <c r="H34" s="17">
        <v>0</v>
      </c>
      <c r="I34" s="17">
        <v>295</v>
      </c>
      <c r="J34" s="17">
        <v>126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917</v>
      </c>
      <c r="H35" s="17">
        <v>0</v>
      </c>
      <c r="I35" s="17">
        <v>568</v>
      </c>
      <c r="J35" s="17">
        <v>321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255</v>
      </c>
      <c r="H36" s="17">
        <v>0</v>
      </c>
      <c r="I36" s="17">
        <v>229</v>
      </c>
      <c r="J36" s="17">
        <v>76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4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3</v>
      </c>
      <c r="H42" s="17">
        <v>0</v>
      </c>
      <c r="I42" s="17">
        <v>3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3</v>
      </c>
      <c r="H45" s="17">
        <v>3</v>
      </c>
      <c r="I45" s="17">
        <v>3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4</v>
      </c>
      <c r="H58" s="17">
        <f t="shared" ref="H58:J58" si="3">SUM(H59:H64)</f>
        <v>0</v>
      </c>
      <c r="I58" s="17">
        <f t="shared" si="3"/>
        <v>4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>
        <v>0</v>
      </c>
      <c r="I59" s="17">
        <v>0</v>
      </c>
      <c r="J59" s="17">
        <v>0</v>
      </c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>
        <v>0</v>
      </c>
      <c r="I60" s="17">
        <v>0</v>
      </c>
      <c r="J60" s="17">
        <v>0</v>
      </c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>
        <v>0</v>
      </c>
      <c r="I61" s="17">
        <v>0</v>
      </c>
      <c r="J61" s="17">
        <v>0</v>
      </c>
      <c r="L61" s="37">
        <f>G42-G61</f>
        <v>3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>
        <v>0</v>
      </c>
      <c r="I62" s="17">
        <v>0</v>
      </c>
      <c r="J62" s="17">
        <v>0</v>
      </c>
      <c r="L62" s="37">
        <f>G40-G62</f>
        <v>4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>
        <v>0</v>
      </c>
      <c r="I63" s="17">
        <v>1</v>
      </c>
      <c r="J63" s="17">
        <v>0</v>
      </c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3</v>
      </c>
      <c r="H64" s="17">
        <v>0</v>
      </c>
      <c r="I64" s="17">
        <v>3</v>
      </c>
      <c r="J64" s="17">
        <v>0</v>
      </c>
      <c r="L64" s="37">
        <f>(G41+G43+G45)-G64</f>
        <v>0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78</v>
      </c>
      <c r="H65" s="17">
        <f t="shared" ref="H65:J65" si="5">SUM(H66:H70)</f>
        <v>62</v>
      </c>
      <c r="I65" s="17">
        <f t="shared" si="5"/>
        <v>16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66</v>
      </c>
      <c r="H66" s="17">
        <v>50</v>
      </c>
      <c r="I66" s="17">
        <v>16</v>
      </c>
      <c r="J66" s="17">
        <v>0</v>
      </c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12</v>
      </c>
      <c r="H67" s="17">
        <v>12</v>
      </c>
      <c r="I67" s="17">
        <v>0</v>
      </c>
      <c r="J67" s="17">
        <v>0</v>
      </c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>
        <v>0</v>
      </c>
      <c r="I68" s="17">
        <v>0</v>
      </c>
      <c r="J68" s="17">
        <v>0</v>
      </c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>
        <v>0</v>
      </c>
      <c r="I69" s="17">
        <v>0</v>
      </c>
      <c r="J69" s="17">
        <v>0</v>
      </c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>
        <v>0</v>
      </c>
      <c r="I70" s="17">
        <v>0</v>
      </c>
      <c r="J70" s="17">
        <v>0</v>
      </c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5.5E-2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N80"/>
  <sheetViews>
    <sheetView topLeftCell="A55" workbookViewId="0">
      <selection activeCell="I18" sqref="I18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123</v>
      </c>
      <c r="E6" s="18">
        <v>0</v>
      </c>
      <c r="F6" s="18">
        <v>0</v>
      </c>
      <c r="G6" s="18">
        <v>123</v>
      </c>
      <c r="H6" s="17" t="s">
        <v>7</v>
      </c>
      <c r="I6" s="17" t="s">
        <v>7</v>
      </c>
      <c r="J6" s="36">
        <f>SUM(D6:F6)</f>
        <v>123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17</v>
      </c>
      <c r="E8" s="18">
        <v>0</v>
      </c>
      <c r="F8" s="18">
        <v>0</v>
      </c>
      <c r="G8" s="18">
        <v>17</v>
      </c>
      <c r="H8" s="17" t="s">
        <v>7</v>
      </c>
      <c r="I8" s="17" t="s">
        <v>7</v>
      </c>
      <c r="J8" s="36">
        <f t="shared" si="0"/>
        <v>17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/>
      <c r="E10" s="17">
        <v>0</v>
      </c>
      <c r="F10" s="17">
        <v>0</v>
      </c>
      <c r="G10" s="18"/>
      <c r="H10" s="17" t="s">
        <v>7</v>
      </c>
      <c r="I10" s="17" t="s">
        <v>7</v>
      </c>
      <c r="J10" s="36">
        <f t="shared" si="0"/>
        <v>0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7482</v>
      </c>
      <c r="E11" s="17">
        <v>0</v>
      </c>
      <c r="F11" s="17">
        <v>0</v>
      </c>
      <c r="G11" s="18">
        <v>7482</v>
      </c>
      <c r="H11" s="17">
        <v>5798</v>
      </c>
      <c r="I11" s="17">
        <v>848</v>
      </c>
      <c r="J11" s="36">
        <f t="shared" si="0"/>
        <v>7482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5243</v>
      </c>
      <c r="E12" s="17">
        <v>0</v>
      </c>
      <c r="F12" s="17">
        <v>0</v>
      </c>
      <c r="G12" s="18">
        <v>5243</v>
      </c>
      <c r="H12" s="17">
        <v>4035</v>
      </c>
      <c r="I12" s="17">
        <v>603</v>
      </c>
      <c r="J12" s="36">
        <f t="shared" si="0"/>
        <v>5243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71</v>
      </c>
      <c r="E13" s="17">
        <v>0</v>
      </c>
      <c r="F13" s="17">
        <v>0</v>
      </c>
      <c r="G13" s="18">
        <v>71</v>
      </c>
      <c r="H13" s="17">
        <v>71</v>
      </c>
      <c r="I13" s="17">
        <v>35</v>
      </c>
      <c r="J13" s="36">
        <f t="shared" si="0"/>
        <v>71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7482</v>
      </c>
      <c r="E17" s="17">
        <v>0</v>
      </c>
      <c r="F17" s="17">
        <v>0</v>
      </c>
      <c r="G17" s="18">
        <v>7482</v>
      </c>
      <c r="H17" s="17">
        <v>5798</v>
      </c>
      <c r="I17" s="17">
        <v>848</v>
      </c>
      <c r="J17" s="36">
        <f t="shared" si="0"/>
        <v>7482</v>
      </c>
      <c r="K17" s="36">
        <f>H11+H14</f>
        <v>5798</v>
      </c>
      <c r="L17" s="36">
        <f>I11+I14</f>
        <v>848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5243</v>
      </c>
      <c r="E18" s="17">
        <v>0</v>
      </c>
      <c r="F18" s="17">
        <v>0</v>
      </c>
      <c r="G18" s="18">
        <v>5243</v>
      </c>
      <c r="H18" s="17">
        <v>4035</v>
      </c>
      <c r="I18" s="17">
        <v>603</v>
      </c>
      <c r="J18" s="43">
        <f t="shared" si="0"/>
        <v>5243</v>
      </c>
      <c r="K18" s="43">
        <f>H12+H15</f>
        <v>4035</v>
      </c>
      <c r="L18" s="43">
        <f>I12+I15</f>
        <v>603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70.074846297781349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70.074846297781349</v>
      </c>
      <c r="H19" s="35">
        <f t="shared" si="1"/>
        <v>69.592963090720943</v>
      </c>
      <c r="I19" s="35">
        <f t="shared" si="1"/>
        <v>71.10849056603773</v>
      </c>
      <c r="J19" s="44">
        <f>G12+G15</f>
        <v>5243</v>
      </c>
      <c r="K19" s="45">
        <f>H12+H15</f>
        <v>4035</v>
      </c>
      <c r="L19" s="45">
        <f>I12+I15</f>
        <v>603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5243</v>
      </c>
      <c r="E22" s="19">
        <f t="shared" ref="E22:G22" si="2">E18+E20+E21</f>
        <v>0</v>
      </c>
      <c r="F22" s="19">
        <f t="shared" si="2"/>
        <v>0</v>
      </c>
      <c r="G22" s="19">
        <f t="shared" si="2"/>
        <v>5243</v>
      </c>
      <c r="H22" s="19">
        <f>H18+H20+H21</f>
        <v>4035</v>
      </c>
      <c r="I22" s="19">
        <f>I18+I21</f>
        <v>603</v>
      </c>
      <c r="J22" s="36">
        <f>G18+G20+G21</f>
        <v>5243</v>
      </c>
      <c r="K22" s="36">
        <f>H18+H20+H21</f>
        <v>4035</v>
      </c>
      <c r="L22" s="36">
        <f>I18+I21</f>
        <v>603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/>
      <c r="E23" s="17"/>
      <c r="F23" s="17"/>
      <c r="G23" s="17"/>
      <c r="H23" s="17"/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123</v>
      </c>
      <c r="H29" s="17">
        <v>0</v>
      </c>
      <c r="I29" s="17">
        <v>89</v>
      </c>
      <c r="J29" s="17">
        <v>23</v>
      </c>
      <c r="K29" s="37">
        <f>G31+G32</f>
        <v>123</v>
      </c>
      <c r="L29" s="37">
        <f>H31+H32</f>
        <v>0</v>
      </c>
      <c r="M29" s="37">
        <f>I31+I32</f>
        <v>89</v>
      </c>
      <c r="N29" s="37">
        <f>J31+J32</f>
        <v>23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123</v>
      </c>
      <c r="H31" s="17">
        <v>0</v>
      </c>
      <c r="I31" s="17">
        <v>89</v>
      </c>
      <c r="J31" s="17">
        <v>23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55</v>
      </c>
      <c r="H33" s="17">
        <v>0</v>
      </c>
      <c r="I33" s="17">
        <v>40</v>
      </c>
      <c r="J33" s="17">
        <v>15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226</v>
      </c>
      <c r="H34" s="17">
        <v>0</v>
      </c>
      <c r="I34" s="17">
        <v>181</v>
      </c>
      <c r="J34" s="17">
        <v>24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299</v>
      </c>
      <c r="H35" s="17">
        <v>0</v>
      </c>
      <c r="I35" s="17">
        <v>237</v>
      </c>
      <c r="J35" s="17">
        <v>22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204</v>
      </c>
      <c r="H36" s="17">
        <v>0</v>
      </c>
      <c r="I36" s="17">
        <v>171</v>
      </c>
      <c r="J36" s="17">
        <v>7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50</v>
      </c>
      <c r="H39" s="17">
        <v>0</v>
      </c>
      <c r="I39" s="17">
        <v>44</v>
      </c>
      <c r="J39" s="17">
        <v>6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14</v>
      </c>
      <c r="H42" s="17">
        <v>0</v>
      </c>
      <c r="I42" s="17">
        <v>10</v>
      </c>
      <c r="J42" s="17">
        <v>2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0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2</v>
      </c>
      <c r="H45" s="17">
        <v>2</v>
      </c>
      <c r="I45" s="17">
        <v>2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2</v>
      </c>
      <c r="H58" s="17">
        <f t="shared" ref="H58:J58" si="3">SUM(H59:H64)</f>
        <v>1</v>
      </c>
      <c r="I58" s="17">
        <f t="shared" si="3"/>
        <v>1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14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/>
      <c r="I63" s="17">
        <v>1</v>
      </c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1</v>
      </c>
      <c r="H64" s="17">
        <v>1</v>
      </c>
      <c r="I64" s="17"/>
      <c r="J64" s="17"/>
      <c r="L64" s="37">
        <f>(G41+G43+G45)-G64</f>
        <v>1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200</v>
      </c>
      <c r="H65" s="17">
        <f t="shared" ref="H65:J65" si="5">SUM(H66:H70)</f>
        <v>200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63</v>
      </c>
      <c r="H66" s="17">
        <v>63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85</v>
      </c>
      <c r="H67" s="17">
        <v>85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52</v>
      </c>
      <c r="H69" s="17">
        <v>52</v>
      </c>
      <c r="I69" s="17"/>
      <c r="J69" s="17"/>
      <c r="L69" s="37">
        <f>G39-G69</f>
        <v>-2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7.0999999999999994E-2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N80"/>
  <sheetViews>
    <sheetView topLeftCell="A61" workbookViewId="0">
      <selection activeCell="H8" sqref="H8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211</v>
      </c>
      <c r="E6" s="18">
        <v>0</v>
      </c>
      <c r="F6" s="18">
        <v>0</v>
      </c>
      <c r="G6" s="18">
        <v>211</v>
      </c>
      <c r="H6" s="17"/>
      <c r="I6" s="17"/>
      <c r="J6" s="36">
        <f>SUM(D6:F6)</f>
        <v>211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24</v>
      </c>
      <c r="E8" s="18">
        <v>0</v>
      </c>
      <c r="F8" s="18">
        <v>0</v>
      </c>
      <c r="G8" s="18">
        <v>24</v>
      </c>
      <c r="H8" s="17"/>
      <c r="I8" s="17" t="s">
        <v>7</v>
      </c>
      <c r="J8" s="36">
        <f t="shared" si="0"/>
        <v>24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/>
      <c r="E10" s="17">
        <v>0</v>
      </c>
      <c r="F10" s="17">
        <v>0</v>
      </c>
      <c r="G10" s="18"/>
      <c r="H10" s="17" t="s">
        <v>7</v>
      </c>
      <c r="I10" s="17" t="s">
        <v>7</v>
      </c>
      <c r="J10" s="36">
        <f t="shared" si="0"/>
        <v>0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17983</v>
      </c>
      <c r="E11" s="17">
        <v>0</v>
      </c>
      <c r="F11" s="17">
        <v>0</v>
      </c>
      <c r="G11" s="18">
        <v>17983</v>
      </c>
      <c r="H11" s="17">
        <v>12656</v>
      </c>
      <c r="I11" s="17">
        <v>6032</v>
      </c>
      <c r="J11" s="36">
        <f t="shared" si="0"/>
        <v>17983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14309</v>
      </c>
      <c r="E12" s="17">
        <v>0</v>
      </c>
      <c r="F12" s="17">
        <v>0</v>
      </c>
      <c r="G12" s="18">
        <v>14309</v>
      </c>
      <c r="H12" s="17">
        <v>8733</v>
      </c>
      <c r="I12" s="17">
        <v>3699</v>
      </c>
      <c r="J12" s="36">
        <f t="shared" si="0"/>
        <v>14309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/>
      <c r="E13" s="17">
        <v>0</v>
      </c>
      <c r="F13" s="17">
        <v>0</v>
      </c>
      <c r="G13" s="18"/>
      <c r="H13" s="17"/>
      <c r="I13" s="17"/>
      <c r="J13" s="36">
        <f t="shared" si="0"/>
        <v>0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17983</v>
      </c>
      <c r="E17" s="17">
        <v>0</v>
      </c>
      <c r="F17" s="17">
        <v>0</v>
      </c>
      <c r="G17" s="18">
        <v>17983</v>
      </c>
      <c r="H17" s="17">
        <v>12656</v>
      </c>
      <c r="I17" s="17">
        <v>6032</v>
      </c>
      <c r="J17" s="36">
        <f t="shared" si="0"/>
        <v>17983</v>
      </c>
      <c r="K17" s="36">
        <f>H11+H14</f>
        <v>12656</v>
      </c>
      <c r="L17" s="36">
        <f>I11+I14</f>
        <v>6032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14309</v>
      </c>
      <c r="E18" s="17">
        <v>0</v>
      </c>
      <c r="F18" s="17">
        <v>0</v>
      </c>
      <c r="G18" s="18">
        <v>14309</v>
      </c>
      <c r="H18" s="17">
        <v>8733</v>
      </c>
      <c r="I18" s="17">
        <v>3699</v>
      </c>
      <c r="J18" s="43">
        <f t="shared" si="0"/>
        <v>14309</v>
      </c>
      <c r="K18" s="43">
        <f>H12+H15</f>
        <v>8733</v>
      </c>
      <c r="L18" s="43">
        <f>I12+I15</f>
        <v>3699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79.569593504976922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79.569593504976922</v>
      </c>
      <c r="H19" s="35">
        <f t="shared" si="1"/>
        <v>69.002844500632108</v>
      </c>
      <c r="I19" s="35">
        <f t="shared" si="1"/>
        <v>61.32294429708223</v>
      </c>
      <c r="J19" s="44">
        <f>G12+G15</f>
        <v>14309</v>
      </c>
      <c r="K19" s="45">
        <f>H12+H15</f>
        <v>8733</v>
      </c>
      <c r="L19" s="45">
        <f>I12+I15</f>
        <v>3699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14309</v>
      </c>
      <c r="E22" s="19">
        <f t="shared" ref="E22:G22" si="2">E18+E20+E21</f>
        <v>0</v>
      </c>
      <c r="F22" s="19">
        <f t="shared" si="2"/>
        <v>0</v>
      </c>
      <c r="G22" s="19">
        <f t="shared" si="2"/>
        <v>14309</v>
      </c>
      <c r="H22" s="19">
        <f>H18+H20+H21</f>
        <v>8733</v>
      </c>
      <c r="I22" s="19">
        <f>I18+I21</f>
        <v>3699</v>
      </c>
      <c r="J22" s="36">
        <f>G18+G20+G21</f>
        <v>14309</v>
      </c>
      <c r="K22" s="36">
        <f>H18+H20+H21</f>
        <v>8733</v>
      </c>
      <c r="L22" s="36">
        <f>I18+I21</f>
        <v>3699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/>
      <c r="E23" s="17"/>
      <c r="F23" s="17"/>
      <c r="G23" s="17"/>
      <c r="H23" s="17"/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39">
        <v>211</v>
      </c>
      <c r="H29" s="39">
        <f>'[11]Свод разд 3'!D72</f>
        <v>0</v>
      </c>
      <c r="I29" s="39">
        <v>190</v>
      </c>
      <c r="J29" s="39">
        <v>10</v>
      </c>
      <c r="K29" s="37">
        <f>G31+G32</f>
        <v>211</v>
      </c>
      <c r="L29" s="37">
        <f>H31+H32</f>
        <v>0</v>
      </c>
      <c r="M29" s="37">
        <f>I31+I32</f>
        <v>190</v>
      </c>
      <c r="N29" s="37">
        <f>J31+J32</f>
        <v>10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39" t="s">
        <v>7</v>
      </c>
      <c r="H30" s="39" t="s">
        <v>7</v>
      </c>
      <c r="I30" s="39" t="s">
        <v>7</v>
      </c>
      <c r="J30" s="39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39">
        <f>G29</f>
        <v>211</v>
      </c>
      <c r="H31" s="39">
        <f>'[11]Свод разд 3'!H72</f>
        <v>0</v>
      </c>
      <c r="I31" s="39">
        <f>I29</f>
        <v>190</v>
      </c>
      <c r="J31" s="39">
        <v>10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39">
        <f>'[11]Свод разд 3'!K72</f>
        <v>0</v>
      </c>
      <c r="H32" s="39">
        <f>'[11]Свод разд 3'!L72</f>
        <v>0</v>
      </c>
      <c r="I32" s="39">
        <f>'[11]Свод разд 3'!M72</f>
        <v>0</v>
      </c>
      <c r="J32" s="39">
        <f>'[11]Свод разд 3'!N72</f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39">
        <v>53</v>
      </c>
      <c r="H33" s="39">
        <f>'[11]Свод разд 3'!P72</f>
        <v>0</v>
      </c>
      <c r="I33" s="39">
        <v>49</v>
      </c>
      <c r="J33" s="39">
        <v>3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39">
        <v>962</v>
      </c>
      <c r="H34" s="39">
        <f>'[11]Свод разд 3'!T72</f>
        <v>0</v>
      </c>
      <c r="I34" s="39">
        <v>686</v>
      </c>
      <c r="J34" s="39">
        <v>132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39">
        <v>546</v>
      </c>
      <c r="H35" s="39" t="s">
        <v>141</v>
      </c>
      <c r="I35" s="39">
        <v>441</v>
      </c>
      <c r="J35" s="39">
        <v>53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39">
        <v>446</v>
      </c>
      <c r="H36" s="39">
        <f>'[11]Свод разд 3'!AB72</f>
        <v>0</v>
      </c>
      <c r="I36" s="39">
        <v>300</v>
      </c>
      <c r="J36" s="39">
        <v>103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39">
        <f>'[11]Свод разд 3'!AE72</f>
        <v>0</v>
      </c>
      <c r="H37" s="39">
        <f>'[11]Свод разд 3'!AF72</f>
        <v>0</v>
      </c>
      <c r="I37" s="39">
        <f>'[11]Свод разд 3'!AG72</f>
        <v>0</v>
      </c>
      <c r="J37" s="39">
        <f>'[11]Свод разд 3'!AH72</f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39">
        <f>'[11]Свод разд 3'!AI72</f>
        <v>0</v>
      </c>
      <c r="H38" s="39">
        <f>'[11]Свод разд 3'!AJ72</f>
        <v>0</v>
      </c>
      <c r="I38" s="39">
        <f>'[11]Свод разд 3'!AK72</f>
        <v>0</v>
      </c>
      <c r="J38" s="39">
        <f>'[11]Свод разд 3'!AL72</f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39">
        <v>32</v>
      </c>
      <c r="H39" s="39"/>
      <c r="I39" s="39">
        <v>30</v>
      </c>
      <c r="J39" s="39">
        <f>'[11]Свод разд 3'!AP72</f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39">
        <v>2</v>
      </c>
      <c r="H40" s="39">
        <f>'[11]Свод разд 3'!AR72</f>
        <v>0</v>
      </c>
      <c r="I40" s="39">
        <v>1</v>
      </c>
      <c r="J40" s="39">
        <f>'[11]Свод разд 3'!AT72</f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39">
        <f>'[11]Свод разд 3'!AU72</f>
        <v>0</v>
      </c>
      <c r="H41" s="39">
        <f>'[11]Свод разд 3'!AV72</f>
        <v>0</v>
      </c>
      <c r="I41" s="39">
        <f>'[11]Свод разд 3'!AW72</f>
        <v>0</v>
      </c>
      <c r="J41" s="39">
        <f>'[11]Свод разд 3'!AX72</f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39">
        <v>21</v>
      </c>
      <c r="H42" s="39">
        <f>'[11]Свод разд 3'!AZ72</f>
        <v>0</v>
      </c>
      <c r="I42" s="39">
        <v>16</v>
      </c>
      <c r="J42" s="39">
        <f>'[11]Свод разд 3'!BB72</f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39">
        <f>'[11]Свод разд 3'!BC72</f>
        <v>0</v>
      </c>
      <c r="H43" s="39">
        <f>'[11]Свод разд 3'!BD72</f>
        <v>0</v>
      </c>
      <c r="I43" s="39">
        <f>'[11]Свод разд 3'!BE72</f>
        <v>0</v>
      </c>
      <c r="J43" s="39">
        <f>'[11]Свод разд 3'!BF72</f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39">
        <v>1</v>
      </c>
      <c r="H44" s="39">
        <v>1</v>
      </c>
      <c r="I44" s="39">
        <f>'[11]Свод разд 3'!BI72</f>
        <v>0</v>
      </c>
      <c r="J44" s="39">
        <f>'[11]Свод разд 3'!BJ72</f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39">
        <v>5</v>
      </c>
      <c r="H45" s="39">
        <v>5</v>
      </c>
      <c r="I45" s="39">
        <v>4</v>
      </c>
      <c r="J45" s="39">
        <f>'[11]Свод разд 3'!BN72</f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39">
        <f>'[11]Свод разд 3'!BO72</f>
        <v>0</v>
      </c>
      <c r="H46" s="39">
        <f>'[11]Свод разд 3'!BP72</f>
        <v>0</v>
      </c>
      <c r="I46" s="39">
        <f>'[11]Свод разд 3'!BQ72</f>
        <v>0</v>
      </c>
      <c r="J46" s="39">
        <f>'[11]Свод разд 3'!BR72</f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39">
        <f>'[11]Свод разд 3'!BS72</f>
        <v>0</v>
      </c>
      <c r="H47" s="39">
        <f>'[11]Свод разд 3'!BT72</f>
        <v>0</v>
      </c>
      <c r="I47" s="39">
        <f>'[11]Свод разд 3'!BU72</f>
        <v>0</v>
      </c>
      <c r="J47" s="39">
        <f>'[11]Свод разд 3'!BV72</f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39">
        <f>'[11]Свод разд 3'!BW72</f>
        <v>0</v>
      </c>
      <c r="H48" s="39">
        <f>'[11]Свод разд 3'!BX72</f>
        <v>0</v>
      </c>
      <c r="I48" s="39">
        <f>'[11]Свод разд 3'!BY72</f>
        <v>0</v>
      </c>
      <c r="J48" s="39">
        <f>'[11]Свод разд 3'!BZ72</f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39">
        <f>'[11]Свод разд 3'!CA72</f>
        <v>0</v>
      </c>
      <c r="H49" s="39">
        <f>'[11]Свод разд 3'!CB72</f>
        <v>0</v>
      </c>
      <c r="I49" s="39">
        <f>'[11]Свод разд 3'!CC72</f>
        <v>0</v>
      </c>
      <c r="J49" s="39">
        <f>'[11]Свод разд 3'!CD72</f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39">
        <f>'[11]Свод разд 3'!CE72</f>
        <v>0</v>
      </c>
      <c r="H50" s="39">
        <f>'[11]Свод разд 3'!CF72</f>
        <v>0</v>
      </c>
      <c r="I50" s="39">
        <f>'[11]Свод разд 3'!CG72</f>
        <v>0</v>
      </c>
      <c r="J50" s="39">
        <f>'[11]Свод разд 3'!CH72</f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39">
        <f>'[11]Свод разд 3'!CI72</f>
        <v>0</v>
      </c>
      <c r="H51" s="39">
        <f>'[11]Свод разд 3'!CJ72</f>
        <v>0</v>
      </c>
      <c r="I51" s="39">
        <f>'[11]Свод разд 3'!CK72</f>
        <v>0</v>
      </c>
      <c r="J51" s="39">
        <f>'[11]Свод разд 3'!CL72</f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0</v>
      </c>
      <c r="H58" s="17">
        <f t="shared" ref="H58:J58" si="3">SUM(H59:H64)</f>
        <v>0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21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2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0</v>
      </c>
      <c r="H63" s="17"/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5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288</v>
      </c>
      <c r="H65" s="17">
        <f t="shared" ref="H65:J65" si="5">SUM(H66:H70)</f>
        <v>288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173</v>
      </c>
      <c r="H66" s="39">
        <v>173</v>
      </c>
      <c r="I66" s="39">
        <f>'[11]Свод разд 4'!AK73</f>
        <v>0</v>
      </c>
      <c r="J66" s="39">
        <f>'[11]Свод разд 4'!AL73</f>
        <v>0</v>
      </c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115</v>
      </c>
      <c r="H67" s="39">
        <v>115</v>
      </c>
      <c r="I67" s="39">
        <f>'[11]Свод разд 4'!AO73</f>
        <v>0</v>
      </c>
      <c r="J67" s="39">
        <f>'[11]Свод разд 4'!AP73</f>
        <v>0</v>
      </c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39">
        <f>'[11]Свод разд 4'!AR73</f>
        <v>0</v>
      </c>
      <c r="I68" s="39">
        <f>'[11]Свод разд 4'!AS73</f>
        <v>0</v>
      </c>
      <c r="J68" s="39">
        <f>'[11]Свод разд 4'!AT73</f>
        <v>0</v>
      </c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39"/>
      <c r="I69" s="39">
        <f>'[11]Свод разд 4'!AW73</f>
        <v>0</v>
      </c>
      <c r="J69" s="39">
        <f>'[11]Свод разд 4'!AX73</f>
        <v>0</v>
      </c>
      <c r="L69" s="37">
        <f>G39-G69</f>
        <v>32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39">
        <f>'[11]Свод разд 4'!AZ73</f>
        <v>0</v>
      </c>
      <c r="I70" s="39">
        <f>'[11]Свод разд 4'!BA73</f>
        <v>0</v>
      </c>
      <c r="J70" s="39">
        <f>'[11]Свод разд 4'!BB73</f>
        <v>0</v>
      </c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2.8000000000000001E-2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N80"/>
  <sheetViews>
    <sheetView topLeftCell="A61" workbookViewId="0">
      <selection activeCell="J32" sqref="J32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97</v>
      </c>
      <c r="E6" s="18">
        <v>0</v>
      </c>
      <c r="F6" s="18">
        <v>0</v>
      </c>
      <c r="G6" s="18">
        <v>97</v>
      </c>
      <c r="H6" s="17" t="s">
        <v>7</v>
      </c>
      <c r="I6" s="17" t="s">
        <v>7</v>
      </c>
      <c r="J6" s="36">
        <f>SUM(D6:F6)</f>
        <v>97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50</v>
      </c>
      <c r="E8" s="18">
        <v>0</v>
      </c>
      <c r="F8" s="18">
        <v>0</v>
      </c>
      <c r="G8" s="18">
        <v>50</v>
      </c>
      <c r="H8" s="17" t="s">
        <v>7</v>
      </c>
      <c r="I8" s="17" t="s">
        <v>7</v>
      </c>
      <c r="J8" s="36">
        <f t="shared" si="0"/>
        <v>50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2</v>
      </c>
      <c r="E10" s="17">
        <v>0</v>
      </c>
      <c r="F10" s="17">
        <v>0</v>
      </c>
      <c r="G10" s="18">
        <v>2</v>
      </c>
      <c r="H10" s="17" t="s">
        <v>7</v>
      </c>
      <c r="I10" s="17" t="s">
        <v>7</v>
      </c>
      <c r="J10" s="36">
        <f t="shared" si="0"/>
        <v>2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8267</v>
      </c>
      <c r="E11" s="17">
        <v>0</v>
      </c>
      <c r="F11" s="17">
        <v>0</v>
      </c>
      <c r="G11" s="18">
        <v>8267</v>
      </c>
      <c r="H11" s="17">
        <v>6381</v>
      </c>
      <c r="I11" s="17">
        <v>1554</v>
      </c>
      <c r="J11" s="36">
        <f t="shared" si="0"/>
        <v>8267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3828</v>
      </c>
      <c r="E12" s="17">
        <v>0</v>
      </c>
      <c r="F12" s="17">
        <v>0</v>
      </c>
      <c r="G12" s="18">
        <v>3828</v>
      </c>
      <c r="H12" s="17">
        <v>3070</v>
      </c>
      <c r="I12" s="17">
        <v>665</v>
      </c>
      <c r="J12" s="36">
        <f t="shared" si="0"/>
        <v>3828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896</v>
      </c>
      <c r="E13" s="17">
        <v>0</v>
      </c>
      <c r="F13" s="17">
        <v>0</v>
      </c>
      <c r="G13" s="18">
        <v>896</v>
      </c>
      <c r="H13" s="17">
        <v>726</v>
      </c>
      <c r="I13" s="17">
        <v>134</v>
      </c>
      <c r="J13" s="36">
        <f t="shared" si="0"/>
        <v>896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8267</v>
      </c>
      <c r="E17" s="17">
        <v>0</v>
      </c>
      <c r="F17" s="17">
        <v>0</v>
      </c>
      <c r="G17" s="18">
        <v>8267</v>
      </c>
      <c r="H17" s="17">
        <v>6381</v>
      </c>
      <c r="I17" s="17">
        <v>1554</v>
      </c>
      <c r="J17" s="36">
        <f t="shared" si="0"/>
        <v>8267</v>
      </c>
      <c r="K17" s="36">
        <f>H11+H14</f>
        <v>6381</v>
      </c>
      <c r="L17" s="36">
        <f>I11+I14</f>
        <v>1554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3828</v>
      </c>
      <c r="E18" s="17">
        <v>0</v>
      </c>
      <c r="F18" s="17">
        <v>0</v>
      </c>
      <c r="G18" s="18">
        <v>3828</v>
      </c>
      <c r="H18" s="17">
        <v>3070</v>
      </c>
      <c r="I18" s="17">
        <v>665</v>
      </c>
      <c r="J18" s="43">
        <f t="shared" si="0"/>
        <v>3828</v>
      </c>
      <c r="K18" s="43">
        <f>H12+H15</f>
        <v>3070</v>
      </c>
      <c r="L18" s="43">
        <f>I12+I15</f>
        <v>665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46.304584492560785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46.304584492560785</v>
      </c>
      <c r="H19" s="35">
        <f t="shared" si="1"/>
        <v>48.11158125685629</v>
      </c>
      <c r="I19" s="35">
        <f t="shared" si="1"/>
        <v>42.792792792792795</v>
      </c>
      <c r="J19" s="44">
        <f>G12+G15</f>
        <v>3828</v>
      </c>
      <c r="K19" s="45">
        <f>H12+H15</f>
        <v>3070</v>
      </c>
      <c r="L19" s="45">
        <f>I12+I15</f>
        <v>665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>
        <v>11</v>
      </c>
      <c r="E21" s="17"/>
      <c r="F21" s="17"/>
      <c r="G21" s="17">
        <v>11</v>
      </c>
      <c r="H21" s="17">
        <v>11</v>
      </c>
      <c r="I21" s="17">
        <v>10</v>
      </c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3839</v>
      </c>
      <c r="E22" s="19">
        <f t="shared" ref="E22:G22" si="2">E18+E20+E21</f>
        <v>0</v>
      </c>
      <c r="F22" s="19">
        <f t="shared" si="2"/>
        <v>0</v>
      </c>
      <c r="G22" s="19">
        <f t="shared" si="2"/>
        <v>3839</v>
      </c>
      <c r="H22" s="19">
        <f>H18+H20+H21</f>
        <v>3081</v>
      </c>
      <c r="I22" s="19">
        <f>I18+I21</f>
        <v>675</v>
      </c>
      <c r="J22" s="36">
        <f>G18+G20+G21</f>
        <v>3839</v>
      </c>
      <c r="K22" s="36">
        <f>H18+H20+H21</f>
        <v>3081</v>
      </c>
      <c r="L22" s="36">
        <f>I18+I21</f>
        <v>675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692</v>
      </c>
      <c r="E23" s="17"/>
      <c r="F23" s="17"/>
      <c r="G23" s="17">
        <v>692</v>
      </c>
      <c r="H23" s="17">
        <v>613</v>
      </c>
      <c r="I23" s="17">
        <v>81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97</v>
      </c>
      <c r="H29" s="17">
        <v>0</v>
      </c>
      <c r="I29" s="17">
        <v>65</v>
      </c>
      <c r="J29" s="17">
        <v>11</v>
      </c>
      <c r="K29" s="37">
        <f>G31+G32</f>
        <v>97</v>
      </c>
      <c r="L29" s="37">
        <f>H31+H32</f>
        <v>0</v>
      </c>
      <c r="M29" s="37">
        <f>I31+I32</f>
        <v>65</v>
      </c>
      <c r="N29" s="37">
        <f>J31+J32</f>
        <v>11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97</v>
      </c>
      <c r="H31" s="17">
        <v>0</v>
      </c>
      <c r="I31" s="17">
        <v>65</v>
      </c>
      <c r="J31" s="17">
        <v>11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57</v>
      </c>
      <c r="H33" s="17">
        <v>0</v>
      </c>
      <c r="I33" s="17">
        <v>30</v>
      </c>
      <c r="J33" s="17">
        <v>5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200</v>
      </c>
      <c r="H34" s="17">
        <v>0</v>
      </c>
      <c r="I34" s="17">
        <v>182</v>
      </c>
      <c r="J34" s="17">
        <v>21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175</v>
      </c>
      <c r="H35" s="17">
        <v>0</v>
      </c>
      <c r="I35" s="17">
        <v>164</v>
      </c>
      <c r="J35" s="17">
        <v>35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93</v>
      </c>
      <c r="H36" s="17">
        <v>0</v>
      </c>
      <c r="I36" s="17">
        <v>86</v>
      </c>
      <c r="J36" s="17">
        <v>2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82</v>
      </c>
      <c r="H39" s="17">
        <v>0</v>
      </c>
      <c r="I39" s="17">
        <v>76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7</v>
      </c>
      <c r="H42" s="17">
        <v>1</v>
      </c>
      <c r="I42" s="17">
        <v>5</v>
      </c>
      <c r="J42" s="17">
        <v>1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0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2</v>
      </c>
      <c r="H45" s="17">
        <v>2</v>
      </c>
      <c r="I45" s="17">
        <v>1</v>
      </c>
      <c r="J45" s="17">
        <v>1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0</v>
      </c>
      <c r="H58" s="17">
        <f t="shared" ref="H58:J58" si="3">SUM(H59:H64)</f>
        <v>0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7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0</v>
      </c>
      <c r="H63" s="17"/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2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70</v>
      </c>
      <c r="H65" s="17">
        <f t="shared" ref="H65:J65" si="5">SUM(H66:H70)</f>
        <v>70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8</v>
      </c>
      <c r="H66" s="17">
        <v>8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8</v>
      </c>
      <c r="H67" s="17">
        <v>8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54</v>
      </c>
      <c r="H69" s="17">
        <v>54</v>
      </c>
      <c r="I69" s="17"/>
      <c r="J69" s="17"/>
      <c r="L69" s="37">
        <f>G39-G69</f>
        <v>28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v>1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v>70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0.02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N80"/>
  <sheetViews>
    <sheetView topLeftCell="A61" workbookViewId="0">
      <selection activeCell="J30" sqref="J30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75</v>
      </c>
      <c r="E6" s="18">
        <v>0</v>
      </c>
      <c r="F6" s="18">
        <v>1</v>
      </c>
      <c r="G6" s="18">
        <v>76</v>
      </c>
      <c r="H6" s="17" t="s">
        <v>7</v>
      </c>
      <c r="I6" s="17" t="s">
        <v>7</v>
      </c>
      <c r="J6" s="36">
        <f>SUM(D6:F6)</f>
        <v>76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0</v>
      </c>
      <c r="E8" s="18">
        <v>0</v>
      </c>
      <c r="F8" s="18">
        <v>0</v>
      </c>
      <c r="G8" s="18">
        <v>0</v>
      </c>
      <c r="H8" s="17" t="s">
        <v>7</v>
      </c>
      <c r="I8" s="17" t="s">
        <v>7</v>
      </c>
      <c r="J8" s="36">
        <f t="shared" si="0"/>
        <v>0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11</v>
      </c>
      <c r="E10" s="17">
        <v>0</v>
      </c>
      <c r="F10" s="17">
        <v>0</v>
      </c>
      <c r="G10" s="18">
        <v>11</v>
      </c>
      <c r="H10" s="17" t="s">
        <v>7</v>
      </c>
      <c r="I10" s="17" t="s">
        <v>7</v>
      </c>
      <c r="J10" s="36">
        <f t="shared" si="0"/>
        <v>11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5736</v>
      </c>
      <c r="E11" s="17">
        <v>0</v>
      </c>
      <c r="F11" s="17">
        <v>92</v>
      </c>
      <c r="G11" s="18">
        <v>5828</v>
      </c>
      <c r="H11" s="17">
        <v>4023</v>
      </c>
      <c r="I11" s="17">
        <v>731</v>
      </c>
      <c r="J11" s="36">
        <f t="shared" si="0"/>
        <v>5828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5492</v>
      </c>
      <c r="E12" s="17">
        <v>0</v>
      </c>
      <c r="F12" s="17">
        <v>82</v>
      </c>
      <c r="G12" s="18">
        <v>5574</v>
      </c>
      <c r="H12" s="17">
        <v>3943</v>
      </c>
      <c r="I12" s="17">
        <v>714</v>
      </c>
      <c r="J12" s="36">
        <f t="shared" si="0"/>
        <v>5574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1261</v>
      </c>
      <c r="E13" s="17">
        <v>0</v>
      </c>
      <c r="F13" s="17">
        <v>10</v>
      </c>
      <c r="G13" s="18">
        <v>1271</v>
      </c>
      <c r="H13" s="17">
        <v>925</v>
      </c>
      <c r="I13" s="17">
        <v>168</v>
      </c>
      <c r="J13" s="36">
        <f t="shared" si="0"/>
        <v>1271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5736</v>
      </c>
      <c r="E17" s="17">
        <v>0</v>
      </c>
      <c r="F17" s="17">
        <v>92</v>
      </c>
      <c r="G17" s="18">
        <v>5828</v>
      </c>
      <c r="H17" s="17">
        <v>4023</v>
      </c>
      <c r="I17" s="17">
        <v>731</v>
      </c>
      <c r="J17" s="36">
        <f t="shared" si="0"/>
        <v>5828</v>
      </c>
      <c r="K17" s="36">
        <f>H11+H14</f>
        <v>4023</v>
      </c>
      <c r="L17" s="36">
        <f>I11+I14</f>
        <v>731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5492</v>
      </c>
      <c r="E18" s="17">
        <v>0</v>
      </c>
      <c r="F18" s="17">
        <v>82</v>
      </c>
      <c r="G18" s="18">
        <v>5574</v>
      </c>
      <c r="H18" s="17">
        <v>3943</v>
      </c>
      <c r="I18" s="17">
        <v>714</v>
      </c>
      <c r="J18" s="43">
        <f t="shared" si="0"/>
        <v>5574</v>
      </c>
      <c r="K18" s="43">
        <f>H12+H15</f>
        <v>3943</v>
      </c>
      <c r="L18" s="43">
        <f>I12+I15</f>
        <v>714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95.746164574616458</v>
      </c>
      <c r="E19" s="35" t="e">
        <f t="shared" ref="E19:I19" si="1">E18*100/E17</f>
        <v>#DIV/0!</v>
      </c>
      <c r="F19" s="35">
        <f t="shared" si="1"/>
        <v>89.130434782608702</v>
      </c>
      <c r="G19" s="35">
        <f t="shared" si="1"/>
        <v>95.641729581331504</v>
      </c>
      <c r="H19" s="35">
        <f t="shared" si="1"/>
        <v>98.011434253044996</v>
      </c>
      <c r="I19" s="35">
        <f t="shared" si="1"/>
        <v>97.674418604651166</v>
      </c>
      <c r="J19" s="44">
        <f>G12+G15</f>
        <v>5574</v>
      </c>
      <c r="K19" s="45">
        <f>H12+H15</f>
        <v>3943</v>
      </c>
      <c r="L19" s="45">
        <f>I12+I15</f>
        <v>714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2</v>
      </c>
      <c r="E20" s="17"/>
      <c r="F20" s="17"/>
      <c r="G20" s="17">
        <v>2</v>
      </c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>
        <v>36</v>
      </c>
      <c r="E21" s="17"/>
      <c r="F21" s="17"/>
      <c r="G21" s="17">
        <v>36</v>
      </c>
      <c r="H21" s="17">
        <v>26</v>
      </c>
      <c r="I21" s="17">
        <v>11</v>
      </c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5530</v>
      </c>
      <c r="E22" s="19">
        <f t="shared" ref="E22:G22" si="2">E18+E20+E21</f>
        <v>0</v>
      </c>
      <c r="F22" s="19">
        <f t="shared" si="2"/>
        <v>82</v>
      </c>
      <c r="G22" s="19">
        <f t="shared" si="2"/>
        <v>5612</v>
      </c>
      <c r="H22" s="19">
        <f>H18+H20+H21</f>
        <v>3969</v>
      </c>
      <c r="I22" s="19">
        <f>I18+I21</f>
        <v>725</v>
      </c>
      <c r="J22" s="36">
        <f>G18+G20+G21</f>
        <v>5612</v>
      </c>
      <c r="K22" s="36">
        <f>H18+H20+H21</f>
        <v>3969</v>
      </c>
      <c r="L22" s="36">
        <f>I18+I21</f>
        <v>725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/>
      <c r="E23" s="17"/>
      <c r="F23" s="17"/>
      <c r="G23" s="17"/>
      <c r="H23" s="17"/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76</v>
      </c>
      <c r="H29" s="17">
        <v>1</v>
      </c>
      <c r="I29" s="17">
        <v>60</v>
      </c>
      <c r="J29" s="17">
        <v>5</v>
      </c>
      <c r="K29" s="37">
        <f>G31+G32</f>
        <v>76</v>
      </c>
      <c r="L29" s="37">
        <f>H31+H32</f>
        <v>1</v>
      </c>
      <c r="M29" s="37">
        <f>I31+I32</f>
        <v>60</v>
      </c>
      <c r="N29" s="37">
        <f>J31+J32</f>
        <v>5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76</v>
      </c>
      <c r="H31" s="17">
        <v>1</v>
      </c>
      <c r="I31" s="17">
        <v>60</v>
      </c>
      <c r="J31" s="17">
        <v>5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8</v>
      </c>
      <c r="H33" s="17">
        <v>0</v>
      </c>
      <c r="I33" s="17">
        <v>4</v>
      </c>
      <c r="J33" s="17">
        <v>1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266</v>
      </c>
      <c r="H34" s="17">
        <v>0</v>
      </c>
      <c r="I34" s="17">
        <v>212</v>
      </c>
      <c r="J34" s="17">
        <v>20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0</v>
      </c>
      <c r="H35" s="17">
        <v>0</v>
      </c>
      <c r="I35" s="17">
        <v>0</v>
      </c>
      <c r="J35" s="17">
        <v>0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190</v>
      </c>
      <c r="H36" s="17">
        <v>0</v>
      </c>
      <c r="I36" s="17">
        <v>152</v>
      </c>
      <c r="J36" s="17">
        <v>14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10</v>
      </c>
      <c r="H42" s="17">
        <v>0</v>
      </c>
      <c r="I42" s="17">
        <v>8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0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2</v>
      </c>
      <c r="H45" s="17">
        <v>2</v>
      </c>
      <c r="I45" s="17">
        <v>1</v>
      </c>
      <c r="J45" s="17">
        <v>1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4</v>
      </c>
      <c r="H58" s="17">
        <f t="shared" ref="H58:J58" si="3">SUM(H59:H64)</f>
        <v>4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1</v>
      </c>
      <c r="H59" s="17">
        <v>1</v>
      </c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10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>
        <v>1</v>
      </c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2</v>
      </c>
      <c r="H64" s="17">
        <v>2</v>
      </c>
      <c r="I64" s="17"/>
      <c r="J64" s="17"/>
      <c r="L64" s="37">
        <f>(G41+G43+G45)-G64</f>
        <v>0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90</v>
      </c>
      <c r="H65" s="17">
        <f t="shared" ref="H65:J65" si="5">SUM(H66:H70)</f>
        <v>90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76</v>
      </c>
      <c r="H66" s="17">
        <v>76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14</v>
      </c>
      <c r="H67" s="17">
        <v>14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0.05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N80"/>
  <sheetViews>
    <sheetView topLeftCell="A52" workbookViewId="0">
      <selection activeCell="B44" sqref="B44:F44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13</v>
      </c>
      <c r="E6" s="18">
        <v>0</v>
      </c>
      <c r="F6" s="18">
        <v>0</v>
      </c>
      <c r="G6" s="18">
        <v>13</v>
      </c>
      <c r="H6" s="17" t="s">
        <v>7</v>
      </c>
      <c r="I6" s="17" t="s">
        <v>7</v>
      </c>
      <c r="J6" s="36">
        <f>SUM(D6:F6)</f>
        <v>13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13</v>
      </c>
      <c r="E8" s="18">
        <v>0</v>
      </c>
      <c r="F8" s="18">
        <v>0</v>
      </c>
      <c r="G8" s="18">
        <v>13</v>
      </c>
      <c r="H8" s="17" t="s">
        <v>7</v>
      </c>
      <c r="I8" s="17" t="s">
        <v>7</v>
      </c>
      <c r="J8" s="36">
        <f t="shared" si="0"/>
        <v>13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0</v>
      </c>
      <c r="E10" s="17">
        <v>0</v>
      </c>
      <c r="F10" s="17">
        <v>0</v>
      </c>
      <c r="G10" s="18">
        <v>0</v>
      </c>
      <c r="H10" s="17" t="s">
        <v>7</v>
      </c>
      <c r="I10" s="17" t="s">
        <v>7</v>
      </c>
      <c r="J10" s="36">
        <f t="shared" si="0"/>
        <v>0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1729</v>
      </c>
      <c r="E11" s="17">
        <v>0</v>
      </c>
      <c r="F11" s="17">
        <v>0</v>
      </c>
      <c r="G11" s="18">
        <v>1729</v>
      </c>
      <c r="H11" s="17">
        <v>785</v>
      </c>
      <c r="I11" s="17">
        <v>283</v>
      </c>
      <c r="J11" s="36">
        <f t="shared" si="0"/>
        <v>1729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382</v>
      </c>
      <c r="E12" s="17">
        <v>0</v>
      </c>
      <c r="F12" s="17">
        <v>0</v>
      </c>
      <c r="G12" s="18">
        <v>382</v>
      </c>
      <c r="H12" s="17">
        <v>144</v>
      </c>
      <c r="I12" s="17">
        <v>47</v>
      </c>
      <c r="J12" s="36">
        <f t="shared" si="0"/>
        <v>382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35</v>
      </c>
      <c r="E13" s="17">
        <v>0</v>
      </c>
      <c r="F13" s="17">
        <v>0</v>
      </c>
      <c r="G13" s="18">
        <v>35</v>
      </c>
      <c r="H13" s="17">
        <v>13</v>
      </c>
      <c r="I13" s="17">
        <v>8</v>
      </c>
      <c r="J13" s="36">
        <f t="shared" si="0"/>
        <v>35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1729</v>
      </c>
      <c r="E17" s="17">
        <v>0</v>
      </c>
      <c r="F17" s="17">
        <v>0</v>
      </c>
      <c r="G17" s="18">
        <v>1729</v>
      </c>
      <c r="H17" s="17">
        <v>785</v>
      </c>
      <c r="I17" s="17">
        <v>283</v>
      </c>
      <c r="J17" s="36">
        <f t="shared" si="0"/>
        <v>1729</v>
      </c>
      <c r="K17" s="36">
        <f>H11+H14</f>
        <v>785</v>
      </c>
      <c r="L17" s="36">
        <f>I11+I14</f>
        <v>283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382</v>
      </c>
      <c r="E18" s="17">
        <v>0</v>
      </c>
      <c r="F18" s="17">
        <v>0</v>
      </c>
      <c r="G18" s="18">
        <v>382</v>
      </c>
      <c r="H18" s="17">
        <v>144</v>
      </c>
      <c r="I18" s="17">
        <v>47</v>
      </c>
      <c r="J18" s="43">
        <f t="shared" si="0"/>
        <v>382</v>
      </c>
      <c r="K18" s="43">
        <f>H12+H15</f>
        <v>144</v>
      </c>
      <c r="L18" s="43">
        <f>I12+I15</f>
        <v>47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22.093695777906305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22.093695777906305</v>
      </c>
      <c r="H19" s="35">
        <f t="shared" si="1"/>
        <v>18.343949044585987</v>
      </c>
      <c r="I19" s="35">
        <f t="shared" si="1"/>
        <v>16.607773851590107</v>
      </c>
      <c r="J19" s="44">
        <f>G12+G15</f>
        <v>382</v>
      </c>
      <c r="K19" s="45">
        <f>H12+H15</f>
        <v>144</v>
      </c>
      <c r="L19" s="45">
        <f>I12+I15</f>
        <v>47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2</v>
      </c>
      <c r="E20" s="17"/>
      <c r="F20" s="17"/>
      <c r="G20" s="17">
        <v>2</v>
      </c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384</v>
      </c>
      <c r="E22" s="19">
        <f t="shared" ref="E22:G22" si="2">E18+E20+E21</f>
        <v>0</v>
      </c>
      <c r="F22" s="19">
        <f t="shared" si="2"/>
        <v>0</v>
      </c>
      <c r="G22" s="19">
        <f t="shared" si="2"/>
        <v>384</v>
      </c>
      <c r="H22" s="19">
        <f>H18+H20+H21</f>
        <v>144</v>
      </c>
      <c r="I22" s="19">
        <f>I18+I21</f>
        <v>47</v>
      </c>
      <c r="J22" s="36">
        <f>G18+G20+G21</f>
        <v>384</v>
      </c>
      <c r="K22" s="36">
        <f>H18+H20+H21</f>
        <v>144</v>
      </c>
      <c r="L22" s="36">
        <f>I18+I21</f>
        <v>47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46</v>
      </c>
      <c r="E23" s="17"/>
      <c r="F23" s="17"/>
      <c r="G23" s="17">
        <v>46</v>
      </c>
      <c r="H23" s="17">
        <v>27</v>
      </c>
      <c r="I23" s="17">
        <v>12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13</v>
      </c>
      <c r="H29" s="17">
        <v>0</v>
      </c>
      <c r="I29" s="17">
        <v>6</v>
      </c>
      <c r="J29" s="17">
        <v>0</v>
      </c>
      <c r="K29" s="37">
        <f>G31+G32</f>
        <v>13</v>
      </c>
      <c r="L29" s="37">
        <f>H31+H32</f>
        <v>0</v>
      </c>
      <c r="M29" s="37">
        <f>I31+I32</f>
        <v>6</v>
      </c>
      <c r="N29" s="37">
        <f>J31+J32</f>
        <v>0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13</v>
      </c>
      <c r="H31" s="17">
        <v>0</v>
      </c>
      <c r="I31" s="17">
        <v>6</v>
      </c>
      <c r="J31" s="17">
        <v>0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4</v>
      </c>
      <c r="H33" s="17">
        <v>0</v>
      </c>
      <c r="I33" s="17">
        <v>4</v>
      </c>
      <c r="J33" s="17">
        <v>0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44</v>
      </c>
      <c r="H34" s="17">
        <v>0</v>
      </c>
      <c r="I34" s="17">
        <v>26</v>
      </c>
      <c r="J34" s="17">
        <v>5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52</v>
      </c>
      <c r="H35" s="17">
        <v>0</v>
      </c>
      <c r="I35" s="17">
        <v>34</v>
      </c>
      <c r="J35" s="17">
        <v>6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29</v>
      </c>
      <c r="H36" s="17">
        <v>0</v>
      </c>
      <c r="I36" s="17">
        <v>15</v>
      </c>
      <c r="J36" s="17">
        <v>2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9</v>
      </c>
      <c r="H39" s="17">
        <v>0</v>
      </c>
      <c r="I39" s="17">
        <v>7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0</v>
      </c>
      <c r="H42" s="17">
        <v>0</v>
      </c>
      <c r="I42" s="17">
        <v>0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0</v>
      </c>
      <c r="H45" s="17">
        <v>0</v>
      </c>
      <c r="I45" s="17">
        <v>0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/>
      <c r="H49" s="17"/>
      <c r="I49" s="17"/>
      <c r="J49" s="17"/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/>
      <c r="H50" s="17"/>
      <c r="I50" s="17"/>
      <c r="J50" s="17"/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/>
      <c r="H51" s="17"/>
      <c r="I51" s="17"/>
      <c r="J51" s="17"/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0</v>
      </c>
      <c r="H58" s="17">
        <f t="shared" ref="H58:J58" si="3">SUM(H59:H64)</f>
        <v>0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0</v>
      </c>
      <c r="H63" s="17"/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0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13</v>
      </c>
      <c r="H65" s="17">
        <f t="shared" ref="H65:J65" si="5">SUM(H66:H70)</f>
        <v>13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13</v>
      </c>
      <c r="H66" s="17">
        <v>13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0</v>
      </c>
      <c r="H67" s="17"/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9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0.02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Q80"/>
  <sheetViews>
    <sheetView topLeftCell="A55" workbookViewId="0">
      <selection activeCell="H31" sqref="H31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43</v>
      </c>
      <c r="E6" s="18"/>
      <c r="F6" s="18"/>
      <c r="G6" s="18">
        <v>43</v>
      </c>
      <c r="H6" s="17" t="s">
        <v>7</v>
      </c>
      <c r="I6" s="17" t="s">
        <v>7</v>
      </c>
      <c r="J6" s="36">
        <f>SUM(D6:F6)</f>
        <v>43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11</v>
      </c>
      <c r="E8" s="18"/>
      <c r="F8" s="18"/>
      <c r="G8" s="18">
        <v>11</v>
      </c>
      <c r="H8" s="17" t="s">
        <v>7</v>
      </c>
      <c r="I8" s="17" t="s">
        <v>7</v>
      </c>
      <c r="J8" s="36">
        <f t="shared" si="0"/>
        <v>11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/>
      <c r="F9" s="17"/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/>
      <c r="E10" s="17"/>
      <c r="F10" s="17"/>
      <c r="G10" s="18">
        <v>0</v>
      </c>
      <c r="H10" s="17" t="s">
        <v>7</v>
      </c>
      <c r="I10" s="17" t="s">
        <v>7</v>
      </c>
      <c r="J10" s="36">
        <f t="shared" si="0"/>
        <v>0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4239</v>
      </c>
      <c r="E11" s="17"/>
      <c r="F11" s="17"/>
      <c r="G11" s="18">
        <v>4239</v>
      </c>
      <c r="H11" s="17">
        <v>3031</v>
      </c>
      <c r="I11" s="17">
        <v>1143</v>
      </c>
      <c r="J11" s="36">
        <f t="shared" si="0"/>
        <v>4239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2793</v>
      </c>
      <c r="E12" s="17"/>
      <c r="F12" s="17"/>
      <c r="G12" s="18">
        <v>2793</v>
      </c>
      <c r="H12" s="17">
        <v>2229</v>
      </c>
      <c r="I12" s="17">
        <v>453</v>
      </c>
      <c r="J12" s="36">
        <f t="shared" si="0"/>
        <v>2793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16</v>
      </c>
      <c r="E13" s="17"/>
      <c r="F13" s="17"/>
      <c r="G13" s="18">
        <v>16</v>
      </c>
      <c r="H13" s="17">
        <v>14</v>
      </c>
      <c r="I13" s="17">
        <v>9</v>
      </c>
      <c r="J13" s="36">
        <f t="shared" si="0"/>
        <v>16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/>
      <c r="F14" s="17"/>
      <c r="G14" s="18">
        <v>0</v>
      </c>
      <c r="H14" s="17"/>
      <c r="I14" s="17"/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/>
      <c r="F15" s="17"/>
      <c r="G15" s="18"/>
      <c r="H15" s="17"/>
      <c r="I15" s="17"/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/>
      <c r="F16" s="17"/>
      <c r="G16" s="18">
        <v>0</v>
      </c>
      <c r="H16" s="17"/>
      <c r="I16" s="17"/>
      <c r="J16" s="36">
        <f t="shared" si="0"/>
        <v>0</v>
      </c>
    </row>
    <row r="17" spans="1:17" ht="15.75" customHeight="1" x14ac:dyDescent="0.2">
      <c r="A17" s="11" t="s">
        <v>68</v>
      </c>
      <c r="B17" s="106" t="s">
        <v>67</v>
      </c>
      <c r="C17" s="106" t="s">
        <v>14</v>
      </c>
      <c r="D17" s="18">
        <v>4239</v>
      </c>
      <c r="E17" s="17">
        <v>0</v>
      </c>
      <c r="F17" s="17">
        <v>0</v>
      </c>
      <c r="G17" s="18">
        <v>4239</v>
      </c>
      <c r="H17" s="17">
        <v>3031</v>
      </c>
      <c r="I17" s="17">
        <v>1143</v>
      </c>
      <c r="J17" s="36">
        <f t="shared" si="0"/>
        <v>4239</v>
      </c>
      <c r="K17" s="36">
        <f>H11+H14</f>
        <v>3031</v>
      </c>
      <c r="L17" s="36">
        <f>I11+I14</f>
        <v>1143</v>
      </c>
      <c r="N17" s="46"/>
      <c r="Q17">
        <v>716</v>
      </c>
    </row>
    <row r="18" spans="1:17" ht="15.75" customHeight="1" x14ac:dyDescent="0.2">
      <c r="A18" s="11" t="s">
        <v>69</v>
      </c>
      <c r="B18" s="106" t="s">
        <v>111</v>
      </c>
      <c r="C18" s="106" t="s">
        <v>11</v>
      </c>
      <c r="D18" s="18">
        <v>2793</v>
      </c>
      <c r="E18" s="17">
        <v>0</v>
      </c>
      <c r="F18" s="17">
        <v>0</v>
      </c>
      <c r="G18" s="18">
        <v>2793</v>
      </c>
      <c r="H18" s="17">
        <v>2229</v>
      </c>
      <c r="I18" s="17">
        <v>453</v>
      </c>
      <c r="J18" s="43">
        <f t="shared" si="0"/>
        <v>2793</v>
      </c>
      <c r="K18" s="43">
        <f>H12+H15</f>
        <v>2229</v>
      </c>
      <c r="L18" s="43">
        <f>I12+I15</f>
        <v>453</v>
      </c>
      <c r="Q18">
        <v>453</v>
      </c>
    </row>
    <row r="19" spans="1:17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65.888181174805382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65.888181174805382</v>
      </c>
      <c r="H19" s="35">
        <f t="shared" si="1"/>
        <v>73.540085780270545</v>
      </c>
      <c r="I19" s="35">
        <f t="shared" si="1"/>
        <v>39.632545931758528</v>
      </c>
      <c r="J19" s="44">
        <f>G12+G15</f>
        <v>2793</v>
      </c>
      <c r="K19" s="45">
        <f>H12+H15</f>
        <v>2229</v>
      </c>
      <c r="L19" s="45">
        <f>I12+I15</f>
        <v>453</v>
      </c>
      <c r="Q19">
        <f>Q17-Q18</f>
        <v>263</v>
      </c>
    </row>
    <row r="20" spans="1:17" ht="15.75" customHeight="1" x14ac:dyDescent="0.2">
      <c r="A20" s="11" t="s">
        <v>72</v>
      </c>
      <c r="B20" s="106" t="s">
        <v>113</v>
      </c>
      <c r="C20" s="106" t="s">
        <v>22</v>
      </c>
      <c r="D20" s="18">
        <v>32</v>
      </c>
      <c r="E20" s="17"/>
      <c r="F20" s="17"/>
      <c r="G20" s="17">
        <v>32</v>
      </c>
      <c r="H20" s="17">
        <v>32</v>
      </c>
      <c r="I20" s="18"/>
      <c r="J20" s="33"/>
    </row>
    <row r="21" spans="1:17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7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2825</v>
      </c>
      <c r="E22" s="19">
        <f t="shared" ref="E22:G22" si="2">E18+E20+E21</f>
        <v>0</v>
      </c>
      <c r="F22" s="19">
        <f t="shared" si="2"/>
        <v>0</v>
      </c>
      <c r="G22" s="19">
        <f t="shared" si="2"/>
        <v>2825</v>
      </c>
      <c r="H22" s="19">
        <f>H18+H20+H21</f>
        <v>2261</v>
      </c>
      <c r="I22" s="19">
        <f>I18+I21</f>
        <v>453</v>
      </c>
      <c r="J22" s="36">
        <f>G18+G20+G21</f>
        <v>2825</v>
      </c>
      <c r="K22" s="36">
        <f>H18+H20+H21</f>
        <v>2261</v>
      </c>
      <c r="L22" s="36">
        <f>I18+I21</f>
        <v>453</v>
      </c>
    </row>
    <row r="23" spans="1:17" ht="15.75" customHeight="1" x14ac:dyDescent="0.2">
      <c r="A23" s="31" t="s">
        <v>79</v>
      </c>
      <c r="B23" s="106" t="s">
        <v>116</v>
      </c>
      <c r="C23" s="106" t="s">
        <v>24</v>
      </c>
      <c r="D23" s="18">
        <v>186</v>
      </c>
      <c r="E23" s="17"/>
      <c r="F23" s="17"/>
      <c r="G23" s="17">
        <v>186</v>
      </c>
      <c r="H23" s="17">
        <v>82</v>
      </c>
      <c r="I23" s="17">
        <v>44</v>
      </c>
      <c r="J23" s="33"/>
    </row>
    <row r="24" spans="1:17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7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7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7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7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7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81">
        <v>43</v>
      </c>
      <c r="H29" s="81"/>
      <c r="I29" s="81">
        <v>31</v>
      </c>
      <c r="J29" s="81">
        <v>3</v>
      </c>
      <c r="K29" s="37">
        <f>G31+G32</f>
        <v>43</v>
      </c>
      <c r="L29" s="37">
        <f>H31+H32</f>
        <v>0</v>
      </c>
      <c r="M29" s="37">
        <f>I31+I32</f>
        <v>31</v>
      </c>
      <c r="N29" s="37">
        <f>J31+J32</f>
        <v>3</v>
      </c>
    </row>
    <row r="30" spans="1:17" ht="15.75" customHeight="1" x14ac:dyDescent="0.2">
      <c r="A30" s="31"/>
      <c r="B30" s="100" t="s">
        <v>107</v>
      </c>
      <c r="C30" s="101"/>
      <c r="D30" s="101"/>
      <c r="E30" s="101"/>
      <c r="F30" s="102"/>
      <c r="G30" s="81" t="s">
        <v>7</v>
      </c>
      <c r="H30" s="81" t="s">
        <v>7</v>
      </c>
      <c r="I30" s="81" t="s">
        <v>7</v>
      </c>
      <c r="J30" s="81" t="s">
        <v>7</v>
      </c>
    </row>
    <row r="31" spans="1:17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81">
        <v>43</v>
      </c>
      <c r="H31" s="81"/>
      <c r="I31" s="81">
        <v>31</v>
      </c>
      <c r="J31" s="81">
        <v>3</v>
      </c>
    </row>
    <row r="32" spans="1:17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81"/>
      <c r="H32" s="81"/>
      <c r="I32" s="81"/>
      <c r="J32" s="81"/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81">
        <v>5</v>
      </c>
      <c r="H33" s="81"/>
      <c r="I33" s="81">
        <v>5</v>
      </c>
      <c r="J33" s="81"/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81">
        <v>106</v>
      </c>
      <c r="H34" s="81"/>
      <c r="I34" s="81">
        <v>57</v>
      </c>
      <c r="J34" s="81">
        <v>26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81">
        <v>142</v>
      </c>
      <c r="H35" s="81"/>
      <c r="I35" s="81">
        <v>49</v>
      </c>
      <c r="J35" s="83">
        <v>39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81">
        <v>104</v>
      </c>
      <c r="H36" s="81"/>
      <c r="I36" s="81">
        <v>42</v>
      </c>
      <c r="J36" s="81">
        <v>21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81"/>
      <c r="H37" s="81"/>
      <c r="I37" s="81"/>
      <c r="J37" s="81"/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81"/>
      <c r="H38" s="81"/>
      <c r="I38" s="81"/>
      <c r="J38" s="81"/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81"/>
      <c r="H39" s="81"/>
      <c r="I39" s="81"/>
      <c r="J39" s="81"/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81">
        <v>2</v>
      </c>
      <c r="H40" s="81"/>
      <c r="I40" s="81">
        <v>1</v>
      </c>
      <c r="J40" s="81"/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81"/>
      <c r="H41" s="81"/>
      <c r="I41" s="81"/>
      <c r="J41" s="81"/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81"/>
      <c r="H42" s="81"/>
      <c r="I42" s="81"/>
      <c r="J42" s="81"/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81"/>
      <c r="H43" s="81"/>
      <c r="I43" s="81"/>
      <c r="J43" s="81"/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81">
        <v>1</v>
      </c>
      <c r="H44" s="81">
        <v>1</v>
      </c>
      <c r="I44" s="81"/>
      <c r="J44" s="81"/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81">
        <v>2</v>
      </c>
      <c r="H45" s="81">
        <v>2</v>
      </c>
      <c r="I45" s="81">
        <v>2</v>
      </c>
      <c r="J45" s="81"/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81"/>
      <c r="H46" s="81"/>
      <c r="I46" s="81"/>
      <c r="J46" s="81"/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81"/>
      <c r="H47" s="81"/>
      <c r="I47" s="81"/>
      <c r="J47" s="81"/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81"/>
      <c r="H48" s="81"/>
      <c r="I48" s="81"/>
      <c r="J48" s="81"/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81"/>
      <c r="H49" s="81"/>
      <c r="I49" s="81"/>
      <c r="J49" s="81"/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81"/>
      <c r="H50" s="81"/>
      <c r="I50" s="81"/>
      <c r="J50" s="81"/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81"/>
      <c r="H51" s="81"/>
      <c r="I51" s="81"/>
      <c r="J51" s="81"/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0</v>
      </c>
      <c r="H58" s="17">
        <f t="shared" ref="H58:J58" si="3">SUM(H59:H64)</f>
        <v>0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2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0</v>
      </c>
      <c r="H63" s="17"/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2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86</v>
      </c>
      <c r="H65" s="17">
        <f t="shared" ref="H65:J65" si="5">SUM(H66:H70)</f>
        <v>86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43</v>
      </c>
      <c r="H66" s="17">
        <v>43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43</v>
      </c>
      <c r="H67" s="17">
        <v>43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1.9E-2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N80"/>
  <sheetViews>
    <sheetView topLeftCell="A55" workbookViewId="0">
      <selection activeCell="G17" sqref="G17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215</v>
      </c>
      <c r="E6" s="18">
        <v>0</v>
      </c>
      <c r="F6" s="18">
        <v>0</v>
      </c>
      <c r="G6" s="18">
        <v>215</v>
      </c>
      <c r="H6" s="17" t="s">
        <v>7</v>
      </c>
      <c r="I6" s="17" t="s">
        <v>7</v>
      </c>
      <c r="J6" s="36">
        <f>SUM(D6:F6)</f>
        <v>215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5</v>
      </c>
      <c r="E8" s="18">
        <v>0</v>
      </c>
      <c r="F8" s="18">
        <v>0</v>
      </c>
      <c r="G8" s="18">
        <v>5</v>
      </c>
      <c r="H8" s="17" t="s">
        <v>7</v>
      </c>
      <c r="I8" s="17" t="s">
        <v>7</v>
      </c>
      <c r="J8" s="36">
        <f t="shared" si="0"/>
        <v>5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3</v>
      </c>
      <c r="E10" s="17">
        <v>0</v>
      </c>
      <c r="F10" s="17">
        <v>0</v>
      </c>
      <c r="G10" s="18">
        <v>3</v>
      </c>
      <c r="H10" s="17" t="s">
        <v>7</v>
      </c>
      <c r="I10" s="17" t="s">
        <v>7</v>
      </c>
      <c r="J10" s="36">
        <f t="shared" si="0"/>
        <v>3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10685</v>
      </c>
      <c r="E11" s="17">
        <v>0</v>
      </c>
      <c r="F11" s="17">
        <v>0</v>
      </c>
      <c r="G11" s="18">
        <v>10685</v>
      </c>
      <c r="H11" s="17">
        <v>7147</v>
      </c>
      <c r="I11" s="17">
        <v>1796</v>
      </c>
      <c r="J11" s="36">
        <f t="shared" si="0"/>
        <v>10685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9745</v>
      </c>
      <c r="E12" s="17">
        <v>0</v>
      </c>
      <c r="F12" s="17">
        <v>0</v>
      </c>
      <c r="G12" s="18">
        <v>9745</v>
      </c>
      <c r="H12" s="17">
        <v>6341</v>
      </c>
      <c r="I12" s="17">
        <v>1569</v>
      </c>
      <c r="J12" s="36">
        <f t="shared" si="0"/>
        <v>9745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168</v>
      </c>
      <c r="E13" s="17">
        <v>0</v>
      </c>
      <c r="F13" s="17">
        <v>0</v>
      </c>
      <c r="G13" s="18">
        <v>168</v>
      </c>
      <c r="H13" s="17">
        <v>0</v>
      </c>
      <c r="I13" s="17">
        <v>0</v>
      </c>
      <c r="J13" s="36">
        <f t="shared" si="0"/>
        <v>168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10685</v>
      </c>
      <c r="E17" s="17">
        <v>0</v>
      </c>
      <c r="F17" s="17">
        <v>0</v>
      </c>
      <c r="G17" s="18">
        <v>10685</v>
      </c>
      <c r="H17" s="17">
        <v>7147</v>
      </c>
      <c r="I17" s="17">
        <v>1796</v>
      </c>
      <c r="J17" s="36">
        <f t="shared" si="0"/>
        <v>10685</v>
      </c>
      <c r="K17" s="36">
        <f>H11+H14</f>
        <v>7147</v>
      </c>
      <c r="L17" s="36">
        <f>I11+I14</f>
        <v>1796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9745</v>
      </c>
      <c r="E18" s="17">
        <v>0</v>
      </c>
      <c r="F18" s="17">
        <v>0</v>
      </c>
      <c r="G18" s="18">
        <v>9745</v>
      </c>
      <c r="H18" s="17">
        <v>6341</v>
      </c>
      <c r="I18" s="17">
        <v>1569</v>
      </c>
      <c r="J18" s="43">
        <f t="shared" si="0"/>
        <v>9745</v>
      </c>
      <c r="K18" s="43">
        <f>H12+H15</f>
        <v>6341</v>
      </c>
      <c r="L18" s="43">
        <f>I12+I15</f>
        <v>1569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71">
        <f>D18*100/D17</f>
        <v>91.202620496022462</v>
      </c>
      <c r="E19" s="71" t="e">
        <f t="shared" ref="E19:I19" si="1">E18*100/E17</f>
        <v>#DIV/0!</v>
      </c>
      <c r="F19" s="71" t="e">
        <f t="shared" si="1"/>
        <v>#DIV/0!</v>
      </c>
      <c r="G19" s="71">
        <f t="shared" si="1"/>
        <v>91.202620496022462</v>
      </c>
      <c r="H19" s="71">
        <f t="shared" si="1"/>
        <v>88.722540926262766</v>
      </c>
      <c r="I19" s="71">
        <f t="shared" si="1"/>
        <v>87.360801781737194</v>
      </c>
      <c r="J19" s="44">
        <f>G12+G15</f>
        <v>9745</v>
      </c>
      <c r="K19" s="45">
        <f>H12+H15</f>
        <v>6341</v>
      </c>
      <c r="L19" s="45">
        <f>I12+I15</f>
        <v>1569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9745</v>
      </c>
      <c r="E22" s="19">
        <f t="shared" ref="E22:G22" si="2">E18+E20+E21</f>
        <v>0</v>
      </c>
      <c r="F22" s="19">
        <f t="shared" si="2"/>
        <v>0</v>
      </c>
      <c r="G22" s="19">
        <f t="shared" si="2"/>
        <v>9745</v>
      </c>
      <c r="H22" s="19">
        <f>H18+H20+H21</f>
        <v>6341</v>
      </c>
      <c r="I22" s="19">
        <f>I18+I21</f>
        <v>1569</v>
      </c>
      <c r="J22" s="36">
        <f>G18+G20+G21</f>
        <v>9745</v>
      </c>
      <c r="K22" s="36">
        <f>H18+H20+H21</f>
        <v>6341</v>
      </c>
      <c r="L22" s="36">
        <f>I18+I21</f>
        <v>1569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/>
      <c r="E23" s="17"/>
      <c r="F23" s="17"/>
      <c r="G23" s="17"/>
      <c r="H23" s="17"/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215</v>
      </c>
      <c r="H29" s="17">
        <v>0</v>
      </c>
      <c r="I29" s="17">
        <v>140</v>
      </c>
      <c r="J29" s="17">
        <v>38</v>
      </c>
      <c r="K29" s="37">
        <f>G31+G32</f>
        <v>215</v>
      </c>
      <c r="L29" s="37">
        <f>H31+H32</f>
        <v>0</v>
      </c>
      <c r="M29" s="37">
        <f>I31+I32</f>
        <v>140</v>
      </c>
      <c r="N29" s="37">
        <f>J31+J32</f>
        <v>38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215</v>
      </c>
      <c r="H31" s="17">
        <v>0</v>
      </c>
      <c r="I31" s="17">
        <v>140</v>
      </c>
      <c r="J31" s="17">
        <v>38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68</v>
      </c>
      <c r="H33" s="17">
        <v>0</v>
      </c>
      <c r="I33" s="17">
        <v>47</v>
      </c>
      <c r="J33" s="17">
        <v>12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664</v>
      </c>
      <c r="H34" s="17">
        <v>0</v>
      </c>
      <c r="I34" s="17">
        <v>439</v>
      </c>
      <c r="J34" s="17">
        <v>113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1915</v>
      </c>
      <c r="H35" s="17">
        <v>0</v>
      </c>
      <c r="I35" s="17">
        <v>1203</v>
      </c>
      <c r="J35" s="17">
        <v>307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509</v>
      </c>
      <c r="H36" s="17">
        <v>0</v>
      </c>
      <c r="I36" s="17">
        <v>365</v>
      </c>
      <c r="J36" s="17">
        <v>118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1</v>
      </c>
      <c r="H40" s="17">
        <v>1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1</v>
      </c>
      <c r="H41" s="17">
        <v>1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3</v>
      </c>
      <c r="H42" s="17">
        <v>0</v>
      </c>
      <c r="I42" s="17">
        <v>3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2</v>
      </c>
      <c r="H45" s="17">
        <v>2</v>
      </c>
      <c r="I45" s="17">
        <v>2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5</v>
      </c>
      <c r="H58" s="17">
        <f t="shared" ref="H58:J58" si="3">SUM(H59:H64)</f>
        <v>3</v>
      </c>
      <c r="I58" s="17">
        <f t="shared" si="3"/>
        <v>2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>
        <v>0</v>
      </c>
      <c r="I59" s="17">
        <v>0</v>
      </c>
      <c r="J59" s="17">
        <v>0</v>
      </c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>
        <v>0</v>
      </c>
      <c r="I60" s="17">
        <v>0</v>
      </c>
      <c r="J60" s="17">
        <v>0</v>
      </c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>
        <v>0</v>
      </c>
      <c r="I61" s="17">
        <v>0</v>
      </c>
      <c r="J61" s="17">
        <v>0</v>
      </c>
      <c r="L61" s="37">
        <f>H42-G61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1</v>
      </c>
      <c r="H62" s="17">
        <v>1</v>
      </c>
      <c r="I62" s="17">
        <v>0</v>
      </c>
      <c r="J62" s="17">
        <v>0</v>
      </c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/>
      <c r="I63" s="17">
        <v>1</v>
      </c>
      <c r="J63" s="17">
        <v>0</v>
      </c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3</v>
      </c>
      <c r="H64" s="17">
        <v>2</v>
      </c>
      <c r="I64" s="17">
        <v>1</v>
      </c>
      <c r="J64" s="17">
        <v>0</v>
      </c>
      <c r="L64" s="37">
        <f>(G41+G43+G45)-G64</f>
        <v>0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195</v>
      </c>
      <c r="H65" s="17">
        <f t="shared" ref="H65:J65" si="5">SUM(H66:H70)</f>
        <v>195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103</v>
      </c>
      <c r="H66" s="17">
        <v>103</v>
      </c>
      <c r="I66" s="17">
        <v>0</v>
      </c>
      <c r="J66" s="17">
        <v>0</v>
      </c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92</v>
      </c>
      <c r="H67" s="17">
        <v>92</v>
      </c>
      <c r="I67" s="17">
        <v>0</v>
      </c>
      <c r="J67" s="17">
        <v>0</v>
      </c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>
        <v>0</v>
      </c>
      <c r="I68" s="17">
        <v>0</v>
      </c>
      <c r="J68" s="17">
        <v>0</v>
      </c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>
        <v>0</v>
      </c>
      <c r="I69" s="17">
        <v>0</v>
      </c>
      <c r="J69" s="17">
        <v>0</v>
      </c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>
        <v>0</v>
      </c>
      <c r="I70" s="17">
        <v>0</v>
      </c>
      <c r="J70" s="17">
        <v>0</v>
      </c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5.0000000000000001E-3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N80"/>
  <sheetViews>
    <sheetView topLeftCell="A58" workbookViewId="0">
      <selection activeCell="G18" sqref="G18"/>
    </sheetView>
  </sheetViews>
  <sheetFormatPr defaultRowHeight="12.75" x14ac:dyDescent="0.2"/>
  <cols>
    <col min="4" max="4" width="9.85546875" bestFit="1" customWidth="1"/>
    <col min="7" max="8" width="9.85546875" bestFit="1" customWidth="1"/>
    <col min="10" max="10" width="12" customWidth="1"/>
    <col min="11" max="11" width="12.28515625" customWidth="1"/>
  </cols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371</v>
      </c>
      <c r="E6" s="18">
        <v>10</v>
      </c>
      <c r="F6" s="18">
        <v>4</v>
      </c>
      <c r="G6" s="18">
        <v>385</v>
      </c>
      <c r="H6" s="17"/>
      <c r="I6" s="17"/>
      <c r="J6" s="36">
        <f>D6+E6+F6</f>
        <v>385</v>
      </c>
    </row>
    <row r="7" spans="1:10" ht="15.75" customHeight="1" x14ac:dyDescent="0.2">
      <c r="A7" s="31"/>
      <c r="B7" s="140" t="s">
        <v>3</v>
      </c>
      <c r="C7" s="140"/>
      <c r="D7" s="17"/>
      <c r="E7" s="17"/>
      <c r="F7" s="17"/>
      <c r="G7" s="18"/>
      <c r="H7" s="17"/>
      <c r="I7" s="17"/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127</v>
      </c>
      <c r="E8" s="18">
        <v>9</v>
      </c>
      <c r="F8" s="18">
        <v>4</v>
      </c>
      <c r="G8" s="18">
        <v>140</v>
      </c>
      <c r="H8" s="17"/>
      <c r="I8" s="17"/>
      <c r="J8" s="36">
        <f>D8+E8+F8</f>
        <v>140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/>
      <c r="E9" s="17"/>
      <c r="F9" s="17"/>
      <c r="G9" s="18"/>
      <c r="H9" s="17"/>
      <c r="I9" s="17"/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6</v>
      </c>
      <c r="E10" s="17"/>
      <c r="F10" s="17"/>
      <c r="G10" s="18">
        <v>6</v>
      </c>
      <c r="H10" s="17"/>
      <c r="I10" s="17"/>
      <c r="J10" s="36">
        <f t="shared" si="0"/>
        <v>6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185601</v>
      </c>
      <c r="E11" s="17">
        <v>12874</v>
      </c>
      <c r="F11" s="17">
        <v>469</v>
      </c>
      <c r="G11" s="18">
        <f>D11+E11+F11</f>
        <v>198944</v>
      </c>
      <c r="H11" s="17">
        <v>114749</v>
      </c>
      <c r="I11" s="17">
        <v>51018</v>
      </c>
      <c r="J11" s="36">
        <f>D11+E11+F11</f>
        <v>198944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56683</v>
      </c>
      <c r="E12" s="17">
        <v>1933</v>
      </c>
      <c r="F12" s="17">
        <v>35</v>
      </c>
      <c r="G12" s="18">
        <v>58651</v>
      </c>
      <c r="H12" s="17">
        <v>37302</v>
      </c>
      <c r="I12" s="17">
        <v>13511</v>
      </c>
      <c r="J12" s="36">
        <f>D12+E12+F12</f>
        <v>58651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7356</v>
      </c>
      <c r="E13" s="17">
        <v>152</v>
      </c>
      <c r="F13" s="17">
        <v>5</v>
      </c>
      <c r="G13" s="18">
        <v>7513</v>
      </c>
      <c r="H13" s="17">
        <v>2466</v>
      </c>
      <c r="I13" s="17">
        <v>1519</v>
      </c>
      <c r="J13" s="36">
        <f>D13+E13+F13</f>
        <v>7513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/>
      <c r="E14" s="17">
        <v>41645</v>
      </c>
      <c r="F14" s="17">
        <v>4810</v>
      </c>
      <c r="G14" s="18">
        <v>46455</v>
      </c>
      <c r="H14" s="17">
        <v>28762</v>
      </c>
      <c r="I14" s="17">
        <v>40527</v>
      </c>
      <c r="J14" s="36">
        <f>E14+F14</f>
        <v>46455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/>
      <c r="E15" s="17">
        <v>185</v>
      </c>
      <c r="F15" s="17"/>
      <c r="G15" s="18">
        <v>185</v>
      </c>
      <c r="H15" s="17">
        <v>78</v>
      </c>
      <c r="I15" s="17">
        <v>185</v>
      </c>
      <c r="J15" s="36">
        <f t="shared" si="0"/>
        <v>185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/>
      <c r="E16" s="17">
        <v>91</v>
      </c>
      <c r="F16" s="17"/>
      <c r="G16" s="18">
        <v>91</v>
      </c>
      <c r="H16" s="17">
        <v>23</v>
      </c>
      <c r="I16" s="17">
        <v>23</v>
      </c>
      <c r="J16" s="36">
        <f t="shared" si="0"/>
        <v>91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185601</v>
      </c>
      <c r="E17" s="17">
        <v>54519</v>
      </c>
      <c r="F17" s="17">
        <v>5279</v>
      </c>
      <c r="G17" s="18">
        <f>D17+E17+F17</f>
        <v>245399</v>
      </c>
      <c r="H17" s="17">
        <v>143511</v>
      </c>
      <c r="I17" s="17">
        <v>91545</v>
      </c>
      <c r="J17" s="36">
        <f>D17+E17+F17</f>
        <v>245399</v>
      </c>
      <c r="K17" s="36">
        <f>H11+H14</f>
        <v>143511</v>
      </c>
      <c r="L17" s="36">
        <f>I11+I14</f>
        <v>91545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56683</v>
      </c>
      <c r="E18" s="17">
        <v>2118</v>
      </c>
      <c r="F18" s="17">
        <v>35</v>
      </c>
      <c r="G18" s="18">
        <f>D18+E18+F18</f>
        <v>58836</v>
      </c>
      <c r="H18" s="17">
        <v>37380</v>
      </c>
      <c r="I18" s="17">
        <v>13696</v>
      </c>
      <c r="J18" s="43">
        <f t="shared" si="0"/>
        <v>58836</v>
      </c>
      <c r="K18" s="43">
        <f>H12+H15</f>
        <v>37380</v>
      </c>
      <c r="L18" s="43">
        <f>I12+I15</f>
        <v>13696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71">
        <f>D18*100/D17</f>
        <v>30.540244934025139</v>
      </c>
      <c r="E19" s="71">
        <f t="shared" ref="E19:I19" si="1">E18*100/E17</f>
        <v>3.8848841688218787</v>
      </c>
      <c r="F19" s="71">
        <f t="shared" si="1"/>
        <v>0.66300435688577386</v>
      </c>
      <c r="G19" s="71">
        <f t="shared" si="1"/>
        <v>23.975647822525765</v>
      </c>
      <c r="H19" s="71">
        <f t="shared" si="1"/>
        <v>26.046783870225976</v>
      </c>
      <c r="I19" s="71">
        <f t="shared" si="1"/>
        <v>14.960948167567862</v>
      </c>
      <c r="J19" s="44">
        <f>G12+G15</f>
        <v>58836</v>
      </c>
      <c r="K19" s="45">
        <f>H12+H15</f>
        <v>37380</v>
      </c>
      <c r="L19" s="45">
        <f>I12+I15</f>
        <v>13696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1647</v>
      </c>
      <c r="E20" s="17">
        <v>78</v>
      </c>
      <c r="F20" s="17">
        <v>2</v>
      </c>
      <c r="G20" s="17">
        <v>1727</v>
      </c>
      <c r="H20" s="17">
        <v>1360</v>
      </c>
      <c r="I20" s="18"/>
      <c r="J20" s="13">
        <f>D20+E20+F20</f>
        <v>1727</v>
      </c>
    </row>
    <row r="21" spans="1:14" ht="15.75" customHeight="1" x14ac:dyDescent="0.2">
      <c r="A21" s="11" t="s">
        <v>78</v>
      </c>
      <c r="B21" s="111" t="s">
        <v>114</v>
      </c>
      <c r="C21" s="113"/>
      <c r="D21" s="18">
        <v>1416</v>
      </c>
      <c r="E21" s="17">
        <v>8</v>
      </c>
      <c r="F21" s="17">
        <v>1</v>
      </c>
      <c r="G21" s="17">
        <v>1425</v>
      </c>
      <c r="H21" s="17">
        <v>1355</v>
      </c>
      <c r="I21" s="17">
        <v>1019</v>
      </c>
      <c r="J21" s="13">
        <f>D21+E21+F21</f>
        <v>1425</v>
      </c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59746</v>
      </c>
      <c r="E22" s="19">
        <f t="shared" ref="E22:G22" si="2">E18+E20+E21</f>
        <v>2204</v>
      </c>
      <c r="F22" s="19">
        <f t="shared" si="2"/>
        <v>38</v>
      </c>
      <c r="G22" s="19">
        <f t="shared" si="2"/>
        <v>61988</v>
      </c>
      <c r="H22" s="19">
        <f>H18+H20+H21</f>
        <v>40095</v>
      </c>
      <c r="I22" s="19">
        <f>I18+I21</f>
        <v>14715</v>
      </c>
      <c r="J22" s="36">
        <f>G18+G20+G21</f>
        <v>61988</v>
      </c>
      <c r="K22" s="36">
        <f>H18+H20+H21</f>
        <v>40095</v>
      </c>
      <c r="L22" s="36">
        <f>I18+I21</f>
        <v>14715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3535</v>
      </c>
      <c r="E23" s="17">
        <v>95</v>
      </c>
      <c r="F23" s="17">
        <v>1</v>
      </c>
      <c r="G23" s="17">
        <v>3631</v>
      </c>
      <c r="H23" s="17">
        <v>2389</v>
      </c>
      <c r="I23" s="17">
        <v>909</v>
      </c>
      <c r="J23" s="13">
        <f>D23+E23+F23</f>
        <v>3631</v>
      </c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>
        <v>6</v>
      </c>
      <c r="E24" s="17"/>
      <c r="F24" s="17"/>
      <c r="G24" s="17">
        <v>6</v>
      </c>
      <c r="H24" s="17">
        <v>4</v>
      </c>
      <c r="I24" s="17">
        <v>3</v>
      </c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63.7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385</v>
      </c>
      <c r="H29" s="17">
        <v>13</v>
      </c>
      <c r="I29" s="17">
        <v>277</v>
      </c>
      <c r="J29" s="17">
        <v>37</v>
      </c>
      <c r="K29" s="37">
        <f>G31+G32</f>
        <v>385</v>
      </c>
      <c r="L29" s="37">
        <f>H31+H32</f>
        <v>13</v>
      </c>
      <c r="M29" s="37">
        <f>I31+I32</f>
        <v>277</v>
      </c>
      <c r="N29" s="37">
        <f>J31+J32</f>
        <v>37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385</v>
      </c>
      <c r="H31" s="17">
        <v>13</v>
      </c>
      <c r="I31" s="17">
        <v>277</v>
      </c>
      <c r="J31" s="17">
        <v>37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/>
      <c r="H32" s="17"/>
      <c r="I32" s="17"/>
      <c r="J32" s="17"/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37</v>
      </c>
      <c r="H33" s="17"/>
      <c r="I33" s="17">
        <v>21</v>
      </c>
      <c r="J33" s="17"/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2436</v>
      </c>
      <c r="H34" s="17"/>
      <c r="I34" s="17">
        <v>1764</v>
      </c>
      <c r="J34" s="17">
        <v>380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1273</v>
      </c>
      <c r="H35" s="17"/>
      <c r="I35" s="17">
        <v>1150</v>
      </c>
      <c r="J35" s="17">
        <v>111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1212</v>
      </c>
      <c r="H36" s="17"/>
      <c r="I36" s="17">
        <v>1077</v>
      </c>
      <c r="J36" s="17">
        <v>77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899</v>
      </c>
      <c r="H37" s="17"/>
      <c r="I37" s="17">
        <v>745</v>
      </c>
      <c r="J37" s="17">
        <v>111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1311</v>
      </c>
      <c r="H38" s="17"/>
      <c r="I38" s="17">
        <v>1142</v>
      </c>
      <c r="J38" s="17">
        <v>185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839</v>
      </c>
      <c r="H39" s="17"/>
      <c r="I39" s="17">
        <v>653</v>
      </c>
      <c r="J39" s="17">
        <v>167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4</v>
      </c>
      <c r="H40" s="17">
        <v>4</v>
      </c>
      <c r="I40" s="17">
        <v>2</v>
      </c>
      <c r="J40" s="17"/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17</v>
      </c>
      <c r="H41" s="17">
        <v>17</v>
      </c>
      <c r="I41" s="17">
        <v>15</v>
      </c>
      <c r="J41" s="17"/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/>
      <c r="H42" s="17"/>
      <c r="I42" s="17"/>
      <c r="J42" s="17"/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/>
      <c r="H43" s="17"/>
      <c r="I43" s="17"/>
      <c r="J43" s="17"/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/>
      <c r="J44" s="17"/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22</v>
      </c>
      <c r="H45" s="17">
        <v>22</v>
      </c>
      <c r="I45" s="17">
        <v>15</v>
      </c>
      <c r="J45" s="17">
        <v>2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/>
      <c r="H46" s="22"/>
      <c r="I46" s="22"/>
      <c r="J46" s="22"/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/>
      <c r="H47" s="22"/>
      <c r="I47" s="22"/>
      <c r="J47" s="22"/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/>
      <c r="H48" s="18"/>
      <c r="I48" s="18"/>
      <c r="J48" s="18"/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/>
      <c r="H49" s="17"/>
      <c r="I49" s="17"/>
      <c r="J49" s="17"/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/>
      <c r="H50" s="17"/>
      <c r="I50" s="17"/>
      <c r="J50" s="17"/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/>
      <c r="H51" s="17"/>
      <c r="I51" s="17"/>
      <c r="J51" s="17"/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88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20</v>
      </c>
      <c r="H58" s="17">
        <f t="shared" ref="H58:J58" si="3">SUM(H59:H64)</f>
        <v>20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13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4</v>
      </c>
      <c r="H62" s="17">
        <v>4</v>
      </c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0</v>
      </c>
      <c r="H63" s="17"/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16</v>
      </c>
      <c r="H64" s="17">
        <v>16</v>
      </c>
      <c r="I64" s="17"/>
      <c r="J64" s="17"/>
      <c r="L64" s="37">
        <f>(G41+G43+G45)-G64</f>
        <v>23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1052</v>
      </c>
      <c r="H65" s="17">
        <f t="shared" ref="H65:J65" si="5">SUM(H66:H70)</f>
        <v>1052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253</v>
      </c>
      <c r="H66" s="17">
        <v>253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178</v>
      </c>
      <c r="H67" s="17">
        <v>178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372</v>
      </c>
      <c r="H68" s="17">
        <v>372</v>
      </c>
      <c r="I68" s="17"/>
      <c r="J68" s="17"/>
      <c r="L68" s="37">
        <f>G37-G68</f>
        <v>527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249</v>
      </c>
      <c r="H69" s="17">
        <v>249</v>
      </c>
      <c r="I69" s="17"/>
      <c r="J69" s="17"/>
      <c r="L69" s="37">
        <f>G39-G69</f>
        <v>590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0.01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80"/>
  <sheetViews>
    <sheetView topLeftCell="A52" workbookViewId="0">
      <selection activeCell="J20" sqref="J20"/>
    </sheetView>
  </sheetViews>
  <sheetFormatPr defaultRowHeight="12.75" x14ac:dyDescent="0.2"/>
  <cols>
    <col min="3" max="3" width="17.140625" customWidth="1"/>
  </cols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483</v>
      </c>
      <c r="E6" s="18">
        <v>1</v>
      </c>
      <c r="F6" s="18">
        <v>2</v>
      </c>
      <c r="G6" s="18">
        <v>486</v>
      </c>
      <c r="H6" s="17" t="s">
        <v>7</v>
      </c>
      <c r="I6" s="17" t="s">
        <v>7</v>
      </c>
      <c r="J6" s="36">
        <f>SUM(D6:F6)</f>
        <v>486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175</v>
      </c>
      <c r="E8" s="18">
        <v>1</v>
      </c>
      <c r="F8" s="18">
        <v>1</v>
      </c>
      <c r="G8" s="18">
        <v>177</v>
      </c>
      <c r="H8" s="17" t="s">
        <v>7</v>
      </c>
      <c r="I8" s="17" t="s">
        <v>7</v>
      </c>
      <c r="J8" s="36">
        <f t="shared" si="0"/>
        <v>177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1</v>
      </c>
      <c r="G9" s="18">
        <v>1</v>
      </c>
      <c r="H9" s="17" t="s">
        <v>7</v>
      </c>
      <c r="I9" s="17" t="s">
        <v>7</v>
      </c>
      <c r="J9" s="36">
        <f t="shared" si="0"/>
        <v>1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18</v>
      </c>
      <c r="E10" s="17">
        <v>0</v>
      </c>
      <c r="F10" s="17">
        <v>0</v>
      </c>
      <c r="G10" s="18">
        <v>18</v>
      </c>
      <c r="H10" s="17" t="s">
        <v>7</v>
      </c>
      <c r="I10" s="17" t="s">
        <v>7</v>
      </c>
      <c r="J10" s="36">
        <f t="shared" si="0"/>
        <v>18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56084</v>
      </c>
      <c r="E11" s="17">
        <v>452</v>
      </c>
      <c r="F11" s="17">
        <v>95</v>
      </c>
      <c r="G11" s="18">
        <f>D11+E11+F11</f>
        <v>56631</v>
      </c>
      <c r="H11" s="17">
        <v>38715</v>
      </c>
      <c r="I11" s="17">
        <v>18170</v>
      </c>
      <c r="J11" s="36">
        <f t="shared" si="0"/>
        <v>56631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37008</v>
      </c>
      <c r="E12" s="17">
        <v>164</v>
      </c>
      <c r="F12" s="17">
        <v>20</v>
      </c>
      <c r="G12" s="18">
        <v>37192</v>
      </c>
      <c r="H12" s="17">
        <v>24439</v>
      </c>
      <c r="I12" s="17">
        <v>12201</v>
      </c>
      <c r="J12" s="36">
        <f t="shared" si="0"/>
        <v>37192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5963</v>
      </c>
      <c r="E13" s="17">
        <v>14</v>
      </c>
      <c r="F13" s="17"/>
      <c r="G13" s="18">
        <v>5977</v>
      </c>
      <c r="H13" s="17">
        <v>4831</v>
      </c>
      <c r="I13" s="17">
        <v>1473</v>
      </c>
      <c r="J13" s="36">
        <f t="shared" si="0"/>
        <v>5977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600</v>
      </c>
      <c r="G14" s="18">
        <v>600</v>
      </c>
      <c r="H14" s="17">
        <v>250</v>
      </c>
      <c r="I14" s="17">
        <v>600</v>
      </c>
      <c r="J14" s="36">
        <f t="shared" si="0"/>
        <v>600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600</v>
      </c>
      <c r="G15" s="18">
        <v>600</v>
      </c>
      <c r="H15" s="17">
        <v>250</v>
      </c>
      <c r="I15" s="17">
        <v>600</v>
      </c>
      <c r="J15" s="36">
        <f t="shared" si="0"/>
        <v>600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270</v>
      </c>
      <c r="G16" s="18">
        <v>270</v>
      </c>
      <c r="H16" s="17">
        <v>142</v>
      </c>
      <c r="I16" s="17">
        <v>270</v>
      </c>
      <c r="J16" s="36">
        <f t="shared" si="0"/>
        <v>270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56084</v>
      </c>
      <c r="E17" s="17">
        <v>452</v>
      </c>
      <c r="F17" s="17">
        <v>695</v>
      </c>
      <c r="G17" s="18">
        <f>D17+E17+F17</f>
        <v>57231</v>
      </c>
      <c r="H17" s="17">
        <v>38965</v>
      </c>
      <c r="I17" s="17">
        <v>18770</v>
      </c>
      <c r="J17" s="36">
        <f t="shared" si="0"/>
        <v>57231</v>
      </c>
      <c r="K17" s="36">
        <f>H11+H14</f>
        <v>38965</v>
      </c>
      <c r="L17" s="36">
        <f>I11+I14</f>
        <v>18770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37008</v>
      </c>
      <c r="E18" s="17">
        <v>164</v>
      </c>
      <c r="F18" s="17">
        <v>620</v>
      </c>
      <c r="G18" s="18">
        <v>37792</v>
      </c>
      <c r="H18" s="17">
        <v>24689</v>
      </c>
      <c r="I18" s="17">
        <v>12801</v>
      </c>
      <c r="J18" s="43">
        <f t="shared" si="0"/>
        <v>37792</v>
      </c>
      <c r="K18" s="43">
        <f>H12+H15</f>
        <v>24689</v>
      </c>
      <c r="L18" s="43">
        <f>I12+I15</f>
        <v>12801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71">
        <f>D18*100/D17</f>
        <v>65.986734184437623</v>
      </c>
      <c r="E19" s="71">
        <f t="shared" ref="E19:I19" si="1">E18*100/E17</f>
        <v>36.283185840707965</v>
      </c>
      <c r="F19" s="71">
        <f t="shared" si="1"/>
        <v>89.208633093525179</v>
      </c>
      <c r="G19" s="71">
        <f t="shared" si="1"/>
        <v>66.034142335447569</v>
      </c>
      <c r="H19" s="71">
        <f t="shared" si="1"/>
        <v>63.361991530861026</v>
      </c>
      <c r="I19" s="71">
        <f t="shared" si="1"/>
        <v>68.199254128929141</v>
      </c>
      <c r="J19" s="44">
        <f>G12+G15</f>
        <v>37792</v>
      </c>
      <c r="K19" s="45">
        <f>H12+H15</f>
        <v>24689</v>
      </c>
      <c r="L19" s="45">
        <f>I12+I15</f>
        <v>12801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39">
        <v>321</v>
      </c>
      <c r="E20" s="39">
        <f>'[12]свод разд2'!BY73</f>
        <v>0</v>
      </c>
      <c r="F20" s="39">
        <f>'[12]свод разд2'!BZ73</f>
        <v>0</v>
      </c>
      <c r="G20" s="39">
        <v>321</v>
      </c>
      <c r="H20" s="39">
        <v>287</v>
      </c>
      <c r="I20" s="40" t="str">
        <f>'[12]свод разд2'!CC73</f>
        <v>*</v>
      </c>
      <c r="J20" s="1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37329</v>
      </c>
      <c r="E22" s="19">
        <f t="shared" ref="E22:G22" si="2">E18+E20+E21</f>
        <v>164</v>
      </c>
      <c r="F22" s="19">
        <f t="shared" si="2"/>
        <v>620</v>
      </c>
      <c r="G22" s="19">
        <f t="shared" si="2"/>
        <v>38113</v>
      </c>
      <c r="H22" s="19">
        <f>H18+H20+H21</f>
        <v>24976</v>
      </c>
      <c r="I22" s="19">
        <f>I18+I21</f>
        <v>12801</v>
      </c>
      <c r="J22" s="36">
        <f>G18+G20+G21</f>
        <v>38113</v>
      </c>
      <c r="K22" s="36">
        <f>H18+H20+H21</f>
        <v>24976</v>
      </c>
      <c r="L22" s="36">
        <f>I18+I21</f>
        <v>12801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1087</v>
      </c>
      <c r="E23" s="17">
        <v>0</v>
      </c>
      <c r="F23" s="17">
        <v>0</v>
      </c>
      <c r="G23" s="17">
        <v>1087</v>
      </c>
      <c r="H23" s="17">
        <v>905</v>
      </c>
      <c r="I23" s="17">
        <v>138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39">
        <v>486</v>
      </c>
      <c r="H29" s="39">
        <v>1</v>
      </c>
      <c r="I29" s="39">
        <v>448</v>
      </c>
      <c r="J29" s="39">
        <v>129</v>
      </c>
      <c r="K29" s="37">
        <f>G31+G32</f>
        <v>486</v>
      </c>
      <c r="L29" s="37">
        <f>H31+H32</f>
        <v>1</v>
      </c>
      <c r="M29" s="37">
        <f>I31+I32</f>
        <v>448</v>
      </c>
      <c r="N29" s="37">
        <f>J31+J32</f>
        <v>129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39" t="s">
        <v>7</v>
      </c>
      <c r="H30" s="39" t="s">
        <v>7</v>
      </c>
      <c r="I30" s="39" t="s">
        <v>7</v>
      </c>
      <c r="J30" s="39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39">
        <v>485</v>
      </c>
      <c r="H31" s="39">
        <v>1</v>
      </c>
      <c r="I31" s="39">
        <v>447</v>
      </c>
      <c r="J31" s="39">
        <v>128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39">
        <v>1</v>
      </c>
      <c r="H32" s="39">
        <f>'[12]Свод разд 3'!L72</f>
        <v>0</v>
      </c>
      <c r="I32" s="39">
        <v>1</v>
      </c>
      <c r="J32" s="39">
        <v>1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39">
        <v>127</v>
      </c>
      <c r="H33" s="39">
        <f>'[12]Свод разд 3'!P72</f>
        <v>0</v>
      </c>
      <c r="I33" s="39">
        <v>105</v>
      </c>
      <c r="J33" s="39">
        <v>30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39">
        <v>2418</v>
      </c>
      <c r="H34" s="39">
        <f>'[12]Свод разд 3'!T72</f>
        <v>0</v>
      </c>
      <c r="I34" s="39">
        <v>1641</v>
      </c>
      <c r="J34" s="39">
        <v>430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39">
        <v>4871</v>
      </c>
      <c r="H35" s="39">
        <f>'[12]Свод разд 3'!X72</f>
        <v>0</v>
      </c>
      <c r="I35" s="39">
        <v>4532</v>
      </c>
      <c r="J35" s="39">
        <v>1027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39">
        <v>1793</v>
      </c>
      <c r="H36" s="39">
        <f>'[12]Свод разд 3'!AB72</f>
        <v>0</v>
      </c>
      <c r="I36" s="39">
        <v>1108</v>
      </c>
      <c r="J36" s="39">
        <v>217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39">
        <v>66</v>
      </c>
      <c r="H37" s="39">
        <f>'[12]Свод разд 3'!AF72</f>
        <v>0</v>
      </c>
      <c r="I37" s="39">
        <v>62</v>
      </c>
      <c r="J37" s="39">
        <v>11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39">
        <v>221</v>
      </c>
      <c r="H38" s="39">
        <f>'[12]Свод разд 3'!AJ72</f>
        <v>0</v>
      </c>
      <c r="I38" s="39">
        <v>183</v>
      </c>
      <c r="J38" s="39">
        <v>42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39">
        <v>253</v>
      </c>
      <c r="H39" s="39">
        <f>'[12]Свод разд 3'!AN72</f>
        <v>0</v>
      </c>
      <c r="I39" s="39">
        <v>160</v>
      </c>
      <c r="J39" s="39">
        <v>38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39">
        <v>3</v>
      </c>
      <c r="H40" s="39">
        <v>1</v>
      </c>
      <c r="I40" s="39">
        <f>'[12]Свод разд 3'!AS72</f>
        <v>0</v>
      </c>
      <c r="J40" s="39">
        <f>'[12]Свод разд 3'!AT72</f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39">
        <v>6</v>
      </c>
      <c r="H41" s="39">
        <v>6</v>
      </c>
      <c r="I41" s="39">
        <v>6</v>
      </c>
      <c r="J41" s="39">
        <f>'[12]Свод разд 3'!AX72</f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39">
        <v>36</v>
      </c>
      <c r="H42" s="39">
        <v>23</v>
      </c>
      <c r="I42" s="39">
        <v>34</v>
      </c>
      <c r="J42" s="39">
        <f>'[12]Свод разд 3'!BB72</f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39">
        <v>21</v>
      </c>
      <c r="H43" s="39">
        <v>14</v>
      </c>
      <c r="I43" s="39">
        <v>21</v>
      </c>
      <c r="J43" s="39">
        <f>'[12]Свод разд 3'!BF72</f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39">
        <v>1</v>
      </c>
      <c r="H44" s="39">
        <v>1</v>
      </c>
      <c r="I44" s="39">
        <v>1</v>
      </c>
      <c r="J44" s="39">
        <f>'[12]Свод разд 3'!BJ72</f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39">
        <v>10</v>
      </c>
      <c r="H45" s="39">
        <v>10</v>
      </c>
      <c r="I45" s="39">
        <v>6</v>
      </c>
      <c r="J45" s="39">
        <v>1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39">
        <f>'[12]Свод разд 3'!BO72</f>
        <v>0</v>
      </c>
      <c r="H46" s="39">
        <f>'[12]Свод разд 3'!BP72</f>
        <v>0</v>
      </c>
      <c r="I46" s="39">
        <f>'[12]Свод разд 3'!BQ72</f>
        <v>0</v>
      </c>
      <c r="J46" s="39">
        <f>'[12]Свод разд 3'!BR72</f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39">
        <f>'[12]Свод разд 3'!BS72</f>
        <v>0</v>
      </c>
      <c r="H47" s="39">
        <f>'[12]Свод разд 3'!BT72</f>
        <v>0</v>
      </c>
      <c r="I47" s="39">
        <f>'[12]Свод разд 3'!BU72</f>
        <v>0</v>
      </c>
      <c r="J47" s="39">
        <f>'[12]Свод разд 3'!BV72</f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39">
        <f>'[12]Свод разд 3'!BW72</f>
        <v>0</v>
      </c>
      <c r="H48" s="39">
        <f>'[12]Свод разд 3'!BX72</f>
        <v>0</v>
      </c>
      <c r="I48" s="39">
        <f>'[12]Свод разд 3'!BY72</f>
        <v>0</v>
      </c>
      <c r="J48" s="39">
        <f>'[12]Свод разд 3'!BZ72</f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39">
        <f>'[12]Свод разд 3'!CA72</f>
        <v>0</v>
      </c>
      <c r="H49" s="39">
        <f>'[12]Свод разд 3'!CB72</f>
        <v>0</v>
      </c>
      <c r="I49" s="39">
        <f>'[12]Свод разд 3'!CC72</f>
        <v>0</v>
      </c>
      <c r="J49" s="39">
        <f>'[12]Свод разд 3'!CD72</f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39">
        <f>'[12]Свод разд 3'!CE72</f>
        <v>0</v>
      </c>
      <c r="H50" s="39">
        <f>'[12]Свод разд 3'!CF72</f>
        <v>0</v>
      </c>
      <c r="I50" s="39">
        <f>'[12]Свод разд 3'!CG72</f>
        <v>0</v>
      </c>
      <c r="J50" s="39">
        <f>'[12]Свод разд 3'!CH72</f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39"/>
      <c r="H51" s="39">
        <f>'[12]Свод разд 3'!CJ72</f>
        <v>0</v>
      </c>
      <c r="I51" s="39"/>
      <c r="J51" s="39">
        <f>'[12]Свод разд 3'!CL72</f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47</v>
      </c>
      <c r="H58" s="17">
        <f t="shared" ref="H58:J58" si="3">SUM(H59:H64)</f>
        <v>47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1</v>
      </c>
      <c r="H59" s="39">
        <v>1</v>
      </c>
      <c r="I59" s="39">
        <f>'[12]Свод разд 4'!I73</f>
        <v>0</v>
      </c>
      <c r="J59" s="39">
        <f>'[12]Свод разд 4'!J73</f>
        <v>0</v>
      </c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39">
        <f>'[12]Свод разд 4'!L73</f>
        <v>0</v>
      </c>
      <c r="I60" s="39">
        <f>'[12]Свод разд 4'!M73</f>
        <v>0</v>
      </c>
      <c r="J60" s="39">
        <f>'[12]Свод разд 4'!N73</f>
        <v>0</v>
      </c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23</v>
      </c>
      <c r="H61" s="39">
        <v>23</v>
      </c>
      <c r="I61" s="39">
        <f>'[12]Свод разд 4'!Q73</f>
        <v>0</v>
      </c>
      <c r="J61" s="39">
        <f>'[12]Свод разд 4'!R73</f>
        <v>0</v>
      </c>
      <c r="L61" s="37">
        <f>G42-G61</f>
        <v>13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1</v>
      </c>
      <c r="H62" s="39">
        <v>1</v>
      </c>
      <c r="I62" s="39">
        <f>'[12]Свод разд 4'!U73</f>
        <v>0</v>
      </c>
      <c r="J62" s="39">
        <f>'[12]Свод разд 4'!V73</f>
        <v>0</v>
      </c>
      <c r="L62" s="37">
        <f>G40-G62</f>
        <v>2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39">
        <v>1</v>
      </c>
      <c r="I63" s="39">
        <f>'[12]Свод разд 4'!Y73</f>
        <v>0</v>
      </c>
      <c r="J63" s="39">
        <f>'[12]Свод разд 4'!Z73</f>
        <v>0</v>
      </c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21</v>
      </c>
      <c r="H64" s="39">
        <v>21</v>
      </c>
      <c r="I64" s="39">
        <f>'[12]Свод разд 4'!AC73</f>
        <v>0</v>
      </c>
      <c r="J64" s="39">
        <f>'[12]Свод разд 4'!AD73</f>
        <v>0</v>
      </c>
      <c r="L64" s="37">
        <f>(G41+G43+G45)-G64</f>
        <v>16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1217</v>
      </c>
      <c r="H65" s="17">
        <f t="shared" ref="H65:J65" si="5">SUM(H66:H70)</f>
        <v>1217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485</v>
      </c>
      <c r="H66" s="39">
        <v>485</v>
      </c>
      <c r="I66" s="39">
        <f>'[12]Свод разд 4'!AK73</f>
        <v>0</v>
      </c>
      <c r="J66" s="39">
        <f>'[12]Свод разд 4'!AL73</f>
        <v>0</v>
      </c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413</v>
      </c>
      <c r="H67" s="39">
        <v>413</v>
      </c>
      <c r="I67" s="39">
        <f>'[12]Свод разд 4'!AO73</f>
        <v>0</v>
      </c>
      <c r="J67" s="39">
        <f>'[12]Свод разд 4'!AP73</f>
        <v>0</v>
      </c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66</v>
      </c>
      <c r="H68" s="39">
        <v>66</v>
      </c>
      <c r="I68" s="39">
        <f>'[12]Свод разд 4'!AS73</f>
        <v>0</v>
      </c>
      <c r="J68" s="39">
        <f>'[12]Свод разд 4'!AT73</f>
        <v>0</v>
      </c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253</v>
      </c>
      <c r="H69" s="39">
        <v>253</v>
      </c>
      <c r="I69" s="39">
        <f>'[12]Свод разд 4'!AW73</f>
        <v>0</v>
      </c>
      <c r="J69" s="39">
        <f>'[12]Свод разд 4'!AX73</f>
        <v>0</v>
      </c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39">
        <f>'[12]Свод разд 4'!AZ73</f>
        <v>0</v>
      </c>
      <c r="I70" s="39">
        <f>'[12]Свод разд 4'!BA73</f>
        <v>0</v>
      </c>
      <c r="J70" s="39">
        <f>'[12]Свод разд 4'!BB73</f>
        <v>0</v>
      </c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2.4E-2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N80"/>
  <sheetViews>
    <sheetView topLeftCell="A58" workbookViewId="0">
      <selection activeCell="G22" sqref="G22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84">
        <v>29</v>
      </c>
      <c r="E6" s="84">
        <f>'[13]свод разд2'!D73</f>
        <v>0</v>
      </c>
      <c r="F6" s="84">
        <f>'[13]свод разд2'!E73</f>
        <v>0</v>
      </c>
      <c r="G6" s="84">
        <v>29</v>
      </c>
      <c r="H6" s="84" t="s">
        <v>7</v>
      </c>
      <c r="I6" s="84" t="s">
        <v>7</v>
      </c>
      <c r="J6" s="36">
        <f>SUM(D6:F6)</f>
        <v>29</v>
      </c>
    </row>
    <row r="7" spans="1:10" ht="15.75" customHeight="1" x14ac:dyDescent="0.2">
      <c r="A7" s="31"/>
      <c r="B7" s="140" t="s">
        <v>3</v>
      </c>
      <c r="C7" s="140"/>
      <c r="D7" s="84" t="s">
        <v>7</v>
      </c>
      <c r="E7" s="84" t="s">
        <v>7</v>
      </c>
      <c r="F7" s="84" t="s">
        <v>7</v>
      </c>
      <c r="G7" s="84" t="s">
        <v>7</v>
      </c>
      <c r="H7" s="84" t="s">
        <v>7</v>
      </c>
      <c r="I7" s="84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84">
        <v>28</v>
      </c>
      <c r="E8" s="84">
        <f>'[13]свод разд2'!H73</f>
        <v>0</v>
      </c>
      <c r="F8" s="84">
        <f>'[13]свод разд2'!I73</f>
        <v>0</v>
      </c>
      <c r="G8" s="84">
        <v>28</v>
      </c>
      <c r="H8" s="84" t="s">
        <v>7</v>
      </c>
      <c r="I8" s="84" t="s">
        <v>7</v>
      </c>
      <c r="J8" s="36">
        <f t="shared" si="0"/>
        <v>28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84" t="s">
        <v>7</v>
      </c>
      <c r="E9" s="84">
        <f>'[13]свод разд2'!K73</f>
        <v>0</v>
      </c>
      <c r="F9" s="84">
        <f>'[13]свод разд2'!L73</f>
        <v>0</v>
      </c>
      <c r="G9" s="84">
        <f>'[13]свод разд2'!M73</f>
        <v>0</v>
      </c>
      <c r="H9" s="84" t="s">
        <v>7</v>
      </c>
      <c r="I9" s="84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84">
        <v>1</v>
      </c>
      <c r="E10" s="84">
        <f>'[13]свод разд2'!O73</f>
        <v>0</v>
      </c>
      <c r="F10" s="84">
        <f>'[13]свод разд2'!P73</f>
        <v>0</v>
      </c>
      <c r="G10" s="84">
        <v>1</v>
      </c>
      <c r="H10" s="84" t="s">
        <v>7</v>
      </c>
      <c r="I10" s="84" t="s">
        <v>7</v>
      </c>
      <c r="J10" s="36">
        <f t="shared" si="0"/>
        <v>1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84">
        <v>5985</v>
      </c>
      <c r="E11" s="84">
        <f>'[13]свод разд2'!S73</f>
        <v>0</v>
      </c>
      <c r="F11" s="84">
        <f>'[13]свод разд2'!T73</f>
        <v>0</v>
      </c>
      <c r="G11" s="84">
        <v>5985</v>
      </c>
      <c r="H11" s="84">
        <v>3719</v>
      </c>
      <c r="I11" s="84">
        <v>1201</v>
      </c>
      <c r="J11" s="36">
        <f t="shared" si="0"/>
        <v>5985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84">
        <v>697</v>
      </c>
      <c r="E12" s="84">
        <f>'[13]свод разд2'!Z73</f>
        <v>0</v>
      </c>
      <c r="F12" s="84">
        <f>'[13]свод разд2'!AB73</f>
        <v>0</v>
      </c>
      <c r="G12" s="84">
        <v>697</v>
      </c>
      <c r="H12" s="84">
        <v>389</v>
      </c>
      <c r="I12" s="84">
        <v>126</v>
      </c>
      <c r="J12" s="36">
        <f t="shared" si="0"/>
        <v>697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84">
        <v>87</v>
      </c>
      <c r="E13" s="84">
        <f>'[13]свод разд2'!AI73</f>
        <v>0</v>
      </c>
      <c r="F13" s="84">
        <f>'[13]свод разд2'!AJ73</f>
        <v>0</v>
      </c>
      <c r="G13" s="84">
        <v>87</v>
      </c>
      <c r="H13" s="84">
        <v>69</v>
      </c>
      <c r="I13" s="84">
        <v>10</v>
      </c>
      <c r="J13" s="36">
        <f t="shared" si="0"/>
        <v>87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84" t="s">
        <v>7</v>
      </c>
      <c r="E14" s="84">
        <f>'[13]свод разд2'!AN73</f>
        <v>0</v>
      </c>
      <c r="F14" s="84">
        <f>'[13]свод разд2'!AO73</f>
        <v>0</v>
      </c>
      <c r="G14" s="84">
        <f>'[13]свод разд2'!AP73</f>
        <v>0</v>
      </c>
      <c r="H14" s="84">
        <f>'[13]свод разд2'!AQ73</f>
        <v>0</v>
      </c>
      <c r="I14" s="84">
        <f>'[13]свод разд2'!AR73</f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84" t="s">
        <v>7</v>
      </c>
      <c r="E15" s="84">
        <f>'[13]свод разд2'!AS73</f>
        <v>0</v>
      </c>
      <c r="F15" s="84">
        <f>'[13]свод разд2'!AU73</f>
        <v>0</v>
      </c>
      <c r="G15" s="84">
        <f>'[13]свод разд2'!AW73</f>
        <v>0</v>
      </c>
      <c r="H15" s="84">
        <f>'[13]свод разд2'!AY73</f>
        <v>0</v>
      </c>
      <c r="I15" s="84">
        <f>'[13]свод разд2'!AZ73</f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84" t="s">
        <v>7</v>
      </c>
      <c r="E16" s="84">
        <f>'[13]свод разд2'!BA73</f>
        <v>0</v>
      </c>
      <c r="F16" s="84">
        <f>'[13]свод разд2'!BB73</f>
        <v>0</v>
      </c>
      <c r="G16" s="84">
        <f>'[13]свод разд2'!BC73</f>
        <v>0</v>
      </c>
      <c r="H16" s="84">
        <f>'[13]свод разд2'!BD73</f>
        <v>0</v>
      </c>
      <c r="I16" s="84">
        <f>'[13]свод разд2'!BE73</f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84">
        <v>5985</v>
      </c>
      <c r="E17" s="84">
        <f>'[13]свод разд2'!BG73</f>
        <v>0</v>
      </c>
      <c r="F17" s="84">
        <f>'[13]свод разд2'!BH73</f>
        <v>0</v>
      </c>
      <c r="G17" s="84">
        <v>5985</v>
      </c>
      <c r="H17" s="84">
        <v>3719</v>
      </c>
      <c r="I17" s="84">
        <v>1201</v>
      </c>
      <c r="J17" s="36">
        <f t="shared" si="0"/>
        <v>5985</v>
      </c>
      <c r="K17" s="36">
        <f>H11+H14</f>
        <v>3719</v>
      </c>
      <c r="L17" s="36">
        <f>I11+I14</f>
        <v>1201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84">
        <v>697</v>
      </c>
      <c r="E18" s="84">
        <f>'[13]свод разд2'!BM73</f>
        <v>0</v>
      </c>
      <c r="F18" s="84">
        <f>'[13]свод разд2'!BN73</f>
        <v>0</v>
      </c>
      <c r="G18" s="84">
        <v>697</v>
      </c>
      <c r="H18" s="84">
        <v>389</v>
      </c>
      <c r="I18" s="84">
        <v>126</v>
      </c>
      <c r="J18" s="43">
        <f t="shared" si="0"/>
        <v>697</v>
      </c>
      <c r="K18" s="43">
        <f>H12+H15</f>
        <v>389</v>
      </c>
      <c r="L18" s="43">
        <f>I12+I15</f>
        <v>126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11.64578111946533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11.64578111946533</v>
      </c>
      <c r="H19" s="35">
        <f t="shared" si="1"/>
        <v>10.459801021780049</v>
      </c>
      <c r="I19" s="35">
        <f t="shared" si="1"/>
        <v>10.491257285595337</v>
      </c>
      <c r="J19" s="44">
        <f>G12+G15</f>
        <v>697</v>
      </c>
      <c r="K19" s="45">
        <f>H12+H15</f>
        <v>389</v>
      </c>
      <c r="L19" s="45">
        <f>I12+I15</f>
        <v>126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40</v>
      </c>
      <c r="E20" s="17"/>
      <c r="F20" s="17"/>
      <c r="G20" s="17">
        <v>40</v>
      </c>
      <c r="H20" s="17">
        <v>23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>
        <v>8</v>
      </c>
      <c r="E21" s="17"/>
      <c r="F21" s="17"/>
      <c r="G21" s="17">
        <v>8</v>
      </c>
      <c r="H21" s="17">
        <v>8</v>
      </c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745</v>
      </c>
      <c r="E22" s="19">
        <f t="shared" ref="E22:G22" si="2">E18+E20+E21</f>
        <v>0</v>
      </c>
      <c r="F22" s="19">
        <f t="shared" si="2"/>
        <v>0</v>
      </c>
      <c r="G22" s="19">
        <f t="shared" si="2"/>
        <v>745</v>
      </c>
      <c r="H22" s="19">
        <f>H18+H20+H21</f>
        <v>420</v>
      </c>
      <c r="I22" s="19">
        <f>I18+I21</f>
        <v>126</v>
      </c>
      <c r="J22" s="36">
        <f>G18+G20+G21</f>
        <v>745</v>
      </c>
      <c r="K22" s="36">
        <f>H18+H20+H21</f>
        <v>420</v>
      </c>
      <c r="L22" s="36">
        <f>I18+I21</f>
        <v>126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83</v>
      </c>
      <c r="E23" s="17"/>
      <c r="F23" s="17"/>
      <c r="G23" s="17">
        <v>83</v>
      </c>
      <c r="H23" s="17">
        <v>30</v>
      </c>
      <c r="I23" s="17">
        <v>6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29</v>
      </c>
      <c r="H29" s="17">
        <v>0</v>
      </c>
      <c r="I29" s="17">
        <v>20</v>
      </c>
      <c r="J29" s="17">
        <v>0</v>
      </c>
      <c r="K29" s="37">
        <f>G31+G32</f>
        <v>29</v>
      </c>
      <c r="L29" s="37">
        <f>H31+H32</f>
        <v>0</v>
      </c>
      <c r="M29" s="37">
        <f>I31+I32</f>
        <v>20</v>
      </c>
      <c r="N29" s="37">
        <f>J31+J32</f>
        <v>0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29</v>
      </c>
      <c r="H31" s="17">
        <v>0</v>
      </c>
      <c r="I31" s="17">
        <v>20</v>
      </c>
      <c r="J31" s="17">
        <v>0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11</v>
      </c>
      <c r="H33" s="17">
        <v>0</v>
      </c>
      <c r="I33" s="17">
        <v>8</v>
      </c>
      <c r="J33" s="17">
        <v>0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62</v>
      </c>
      <c r="H34" s="17">
        <v>0</v>
      </c>
      <c r="I34" s="17">
        <v>39</v>
      </c>
      <c r="J34" s="17">
        <v>3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118</v>
      </c>
      <c r="H35" s="17">
        <v>0</v>
      </c>
      <c r="I35" s="17">
        <v>78</v>
      </c>
      <c r="J35" s="17">
        <v>11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42</v>
      </c>
      <c r="H36" s="17">
        <v>0</v>
      </c>
      <c r="I36" s="17">
        <v>26</v>
      </c>
      <c r="J36" s="17">
        <v>1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0</v>
      </c>
      <c r="H42" s="17">
        <v>0</v>
      </c>
      <c r="I42" s="17">
        <v>0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2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0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1</v>
      </c>
      <c r="H45" s="17">
        <v>1</v>
      </c>
      <c r="I45" s="17">
        <v>1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2</v>
      </c>
      <c r="H58" s="17">
        <f t="shared" ref="H58:J58" si="3">SUM(H59:H64)</f>
        <v>0</v>
      </c>
      <c r="I58" s="17">
        <f t="shared" si="3"/>
        <v>1</v>
      </c>
      <c r="J58" s="17">
        <f t="shared" si="3"/>
        <v>1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/>
      <c r="I63" s="17"/>
      <c r="J63" s="17">
        <v>1</v>
      </c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1</v>
      </c>
      <c r="H64" s="17"/>
      <c r="I64" s="17">
        <v>1</v>
      </c>
      <c r="J64" s="17"/>
      <c r="L64" s="37">
        <f>(G41+G43+G45)-G64</f>
        <v>2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58</v>
      </c>
      <c r="H65" s="17">
        <f t="shared" ref="H65:J65" si="5">SUM(H66:H70)</f>
        <v>58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29</v>
      </c>
      <c r="H66" s="17">
        <v>29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29</v>
      </c>
      <c r="H67" s="17">
        <v>29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0.02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N80"/>
  <sheetViews>
    <sheetView topLeftCell="A64" workbookViewId="0">
      <selection activeCell="H70" sqref="H70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250</v>
      </c>
      <c r="E6" s="18">
        <v>2</v>
      </c>
      <c r="F6" s="18">
        <v>2</v>
      </c>
      <c r="G6" s="18">
        <v>254</v>
      </c>
      <c r="H6" s="17" t="s">
        <v>7</v>
      </c>
      <c r="I6" s="17" t="s">
        <v>7</v>
      </c>
      <c r="J6" s="36">
        <f>SUM(D6:F6)</f>
        <v>254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45</v>
      </c>
      <c r="E8" s="18">
        <v>0</v>
      </c>
      <c r="F8" s="18">
        <v>1</v>
      </c>
      <c r="G8" s="18">
        <v>46</v>
      </c>
      <c r="H8" s="17" t="s">
        <v>7</v>
      </c>
      <c r="I8" s="17" t="s">
        <v>7</v>
      </c>
      <c r="J8" s="36">
        <f t="shared" si="0"/>
        <v>46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1</v>
      </c>
      <c r="G9" s="18">
        <v>1</v>
      </c>
      <c r="H9" s="17" t="s">
        <v>7</v>
      </c>
      <c r="I9" s="17" t="s">
        <v>7</v>
      </c>
      <c r="J9" s="36">
        <f t="shared" si="0"/>
        <v>1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4</v>
      </c>
      <c r="E10" s="17">
        <v>0</v>
      </c>
      <c r="F10" s="17">
        <v>0</v>
      </c>
      <c r="G10" s="18">
        <v>4</v>
      </c>
      <c r="H10" s="17" t="s">
        <v>7</v>
      </c>
      <c r="I10" s="17" t="s">
        <v>7</v>
      </c>
      <c r="J10" s="36">
        <f t="shared" si="0"/>
        <v>4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32001</v>
      </c>
      <c r="E11" s="17">
        <v>1216</v>
      </c>
      <c r="F11" s="17">
        <v>70</v>
      </c>
      <c r="G11" s="18">
        <f>F11+E11+D11</f>
        <v>33287</v>
      </c>
      <c r="H11" s="17">
        <v>23981</v>
      </c>
      <c r="I11" s="17">
        <v>6787</v>
      </c>
      <c r="J11" s="36">
        <f t="shared" si="0"/>
        <v>33287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17743</v>
      </c>
      <c r="E12" s="17">
        <v>846</v>
      </c>
      <c r="F12" s="17">
        <v>24</v>
      </c>
      <c r="G12" s="18">
        <v>18613</v>
      </c>
      <c r="H12" s="17">
        <v>13430</v>
      </c>
      <c r="I12" s="17">
        <v>3683</v>
      </c>
      <c r="J12" s="36">
        <f t="shared" si="0"/>
        <v>18613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1282</v>
      </c>
      <c r="E13" s="17">
        <v>148</v>
      </c>
      <c r="F13" s="17">
        <v>0</v>
      </c>
      <c r="G13" s="18">
        <v>1430</v>
      </c>
      <c r="H13" s="17">
        <v>1091</v>
      </c>
      <c r="I13" s="17">
        <v>448</v>
      </c>
      <c r="J13" s="36">
        <f t="shared" si="0"/>
        <v>1430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104</v>
      </c>
      <c r="G14" s="18">
        <v>104</v>
      </c>
      <c r="H14" s="17">
        <v>25</v>
      </c>
      <c r="I14" s="17">
        <v>104</v>
      </c>
      <c r="J14" s="36">
        <f t="shared" si="0"/>
        <v>104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81</v>
      </c>
      <c r="G15" s="18">
        <v>81</v>
      </c>
      <c r="H15" s="17">
        <v>20</v>
      </c>
      <c r="I15" s="17">
        <v>81</v>
      </c>
      <c r="J15" s="36">
        <f t="shared" si="0"/>
        <v>81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32</v>
      </c>
      <c r="G16" s="18">
        <v>32</v>
      </c>
      <c r="H16" s="17">
        <v>4</v>
      </c>
      <c r="I16" s="17">
        <v>32</v>
      </c>
      <c r="J16" s="36">
        <f t="shared" si="0"/>
        <v>32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32001</v>
      </c>
      <c r="E17" s="17">
        <v>1216</v>
      </c>
      <c r="F17" s="17">
        <v>174</v>
      </c>
      <c r="G17" s="18">
        <f>G11+G14</f>
        <v>33391</v>
      </c>
      <c r="H17" s="17">
        <v>24006</v>
      </c>
      <c r="I17" s="17">
        <v>6891</v>
      </c>
      <c r="J17" s="36">
        <f t="shared" si="0"/>
        <v>33391</v>
      </c>
      <c r="K17" s="36">
        <f>H11+H14</f>
        <v>24006</v>
      </c>
      <c r="L17" s="36">
        <f>I11+I14</f>
        <v>6891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17743</v>
      </c>
      <c r="E18" s="17">
        <v>846</v>
      </c>
      <c r="F18" s="17">
        <v>105</v>
      </c>
      <c r="G18" s="18">
        <v>18694</v>
      </c>
      <c r="H18" s="17">
        <v>13450</v>
      </c>
      <c r="I18" s="17">
        <v>3764</v>
      </c>
      <c r="J18" s="43">
        <f t="shared" si="0"/>
        <v>18694</v>
      </c>
      <c r="K18" s="43">
        <f>H12+H15</f>
        <v>13450</v>
      </c>
      <c r="L18" s="43">
        <f>I12+I15</f>
        <v>3764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71">
        <f>D18*100/D17</f>
        <v>55.445142339301896</v>
      </c>
      <c r="E19" s="71">
        <f t="shared" ref="E19:I19" si="1">E18*100/E17</f>
        <v>69.57236842105263</v>
      </c>
      <c r="F19" s="71">
        <f t="shared" si="1"/>
        <v>60.344827586206897</v>
      </c>
      <c r="G19" s="71">
        <f t="shared" si="1"/>
        <v>55.985145697942556</v>
      </c>
      <c r="H19" s="71">
        <f t="shared" si="1"/>
        <v>56.027659751728734</v>
      </c>
      <c r="I19" s="71">
        <f t="shared" si="1"/>
        <v>54.621970686402555</v>
      </c>
      <c r="J19" s="44">
        <f>G12+G15</f>
        <v>18694</v>
      </c>
      <c r="K19" s="45">
        <f>H12+H15</f>
        <v>13450</v>
      </c>
      <c r="L19" s="45">
        <f>I12+I15</f>
        <v>3764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162</v>
      </c>
      <c r="E20" s="17"/>
      <c r="F20" s="17"/>
      <c r="G20" s="17">
        <v>162</v>
      </c>
      <c r="H20" s="17">
        <v>144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17905</v>
      </c>
      <c r="E22" s="19">
        <f t="shared" ref="E22:G22" si="2">E18+E20+E21</f>
        <v>846</v>
      </c>
      <c r="F22" s="19">
        <f t="shared" si="2"/>
        <v>105</v>
      </c>
      <c r="G22" s="19">
        <f t="shared" si="2"/>
        <v>18856</v>
      </c>
      <c r="H22" s="19">
        <f>H18+H20+H21</f>
        <v>13594</v>
      </c>
      <c r="I22" s="19">
        <f>I18+I21</f>
        <v>3764</v>
      </c>
      <c r="J22" s="36">
        <f>G18+G20+G21</f>
        <v>18856</v>
      </c>
      <c r="K22" s="36">
        <f>H18+H20+H21</f>
        <v>13594</v>
      </c>
      <c r="L22" s="36">
        <f>I18+I21</f>
        <v>3764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265</v>
      </c>
      <c r="E23" s="17"/>
      <c r="F23" s="17"/>
      <c r="G23" s="17">
        <v>265</v>
      </c>
      <c r="H23" s="17">
        <v>232</v>
      </c>
      <c r="I23" s="17">
        <v>46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39">
        <v>254</v>
      </c>
      <c r="H29" s="39">
        <f>'[14]Свод разд 3'!D72</f>
        <v>0</v>
      </c>
      <c r="I29" s="39">
        <v>223</v>
      </c>
      <c r="J29" s="39">
        <v>38</v>
      </c>
      <c r="K29" s="37">
        <f>G31+G32</f>
        <v>254</v>
      </c>
      <c r="L29" s="37">
        <f>H31+H32</f>
        <v>0</v>
      </c>
      <c r="M29" s="37">
        <f>I31+I32</f>
        <v>223</v>
      </c>
      <c r="N29" s="37">
        <f>J31+J32</f>
        <v>38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39" t="s">
        <v>7</v>
      </c>
      <c r="H30" s="39" t="s">
        <v>7</v>
      </c>
      <c r="I30" s="39" t="s">
        <v>7</v>
      </c>
      <c r="J30" s="39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39">
        <v>253</v>
      </c>
      <c r="H31" s="39">
        <f>'[14]Свод разд 3'!H72</f>
        <v>0</v>
      </c>
      <c r="I31" s="39">
        <v>222</v>
      </c>
      <c r="J31" s="39">
        <v>37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39">
        <v>1</v>
      </c>
      <c r="H32" s="39">
        <f>'[14]Свод разд 3'!L72</f>
        <v>0</v>
      </c>
      <c r="I32" s="39">
        <v>1</v>
      </c>
      <c r="J32" s="39">
        <v>1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39">
        <v>35</v>
      </c>
      <c r="H33" s="39">
        <f>'[14]Свод разд 3'!P72</f>
        <v>0</v>
      </c>
      <c r="I33" s="39">
        <v>33</v>
      </c>
      <c r="J33" s="39">
        <v>4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39">
        <v>790</v>
      </c>
      <c r="H34" s="39">
        <f>'[14]Свод разд 3'!T72</f>
        <v>0</v>
      </c>
      <c r="I34" s="39">
        <v>553</v>
      </c>
      <c r="J34" s="39">
        <v>112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39">
        <v>710</v>
      </c>
      <c r="H35" s="39">
        <f>'[14]Свод разд 3'!X72</f>
        <v>0</v>
      </c>
      <c r="I35" s="39">
        <v>504</v>
      </c>
      <c r="J35" s="39">
        <v>98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39">
        <v>528</v>
      </c>
      <c r="H36" s="39">
        <f>'[14]Свод разд 3'!AB72</f>
        <v>0</v>
      </c>
      <c r="I36" s="39">
        <v>452</v>
      </c>
      <c r="J36" s="39">
        <v>26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39">
        <v>9</v>
      </c>
      <c r="H37" s="39">
        <f>'[14]Свод разд 3'!AF72</f>
        <v>0</v>
      </c>
      <c r="I37" s="39">
        <v>3</v>
      </c>
      <c r="J37" s="39">
        <f>'[14]Свод разд 3'!AH72</f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39">
        <v>14</v>
      </c>
      <c r="H38" s="39">
        <f>'[14]Свод разд 3'!AJ72</f>
        <v>0</v>
      </c>
      <c r="I38" s="39">
        <v>6</v>
      </c>
      <c r="J38" s="39">
        <v>2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39">
        <v>58</v>
      </c>
      <c r="H39" s="39">
        <f>'[14]Свод разд 3'!AN72</f>
        <v>0</v>
      </c>
      <c r="I39" s="39">
        <v>50</v>
      </c>
      <c r="J39" s="39">
        <v>5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39">
        <v>7</v>
      </c>
      <c r="H40" s="39">
        <v>2</v>
      </c>
      <c r="I40" s="39">
        <v>4</v>
      </c>
      <c r="J40" s="39">
        <f>'[14]Свод разд 3'!AT72</f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39">
        <f>'[14]Свод разд 3'!AU72</f>
        <v>0</v>
      </c>
      <c r="H41" s="39">
        <f>'[14]Свод разд 3'!AV72</f>
        <v>0</v>
      </c>
      <c r="I41" s="39">
        <f>'[14]Свод разд 3'!AW72</f>
        <v>0</v>
      </c>
      <c r="J41" s="39">
        <f>'[14]Свод разд 3'!AX72</f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39">
        <v>26</v>
      </c>
      <c r="H42" s="39">
        <v>1</v>
      </c>
      <c r="I42" s="39">
        <v>23</v>
      </c>
      <c r="J42" s="39">
        <f>'[14]Свод разд 3'!BB72</f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39">
        <f>'[14]Свод разд 3'!BC72</f>
        <v>0</v>
      </c>
      <c r="H43" s="39">
        <f>'[14]Свод разд 3'!BD72</f>
        <v>0</v>
      </c>
      <c r="I43" s="39">
        <f>'[14]Свод разд 3'!BE72</f>
        <v>0</v>
      </c>
      <c r="J43" s="39">
        <f>'[14]Свод разд 3'!BF72</f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39">
        <v>1</v>
      </c>
      <c r="H44" s="39">
        <v>1</v>
      </c>
      <c r="I44" s="39">
        <v>1</v>
      </c>
      <c r="J44" s="39">
        <f>'[14]Свод разд 3'!BJ72</f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39">
        <v>4</v>
      </c>
      <c r="H45" s="39">
        <v>4</v>
      </c>
      <c r="I45" s="39">
        <v>4</v>
      </c>
      <c r="J45" s="39">
        <f>'[14]Свод разд 3'!BN72</f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39">
        <f>'[14]Свод разд 3'!BO72</f>
        <v>0</v>
      </c>
      <c r="H46" s="39">
        <f>'[14]Свод разд 3'!BP72</f>
        <v>0</v>
      </c>
      <c r="I46" s="39">
        <f>'[14]Свод разд 3'!BQ72</f>
        <v>0</v>
      </c>
      <c r="J46" s="39">
        <f>'[14]Свод разд 3'!BR72</f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39">
        <f>'[14]Свод разд 3'!BS72</f>
        <v>0</v>
      </c>
      <c r="H47" s="39">
        <f>'[14]Свод разд 3'!BT72</f>
        <v>0</v>
      </c>
      <c r="I47" s="39">
        <f>'[14]Свод разд 3'!BU72</f>
        <v>0</v>
      </c>
      <c r="J47" s="39">
        <f>'[14]Свод разд 3'!BV72</f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39">
        <f>'[14]Свод разд 3'!BW72</f>
        <v>0</v>
      </c>
      <c r="H48" s="39">
        <f>'[14]Свод разд 3'!BX72</f>
        <v>0</v>
      </c>
      <c r="I48" s="39">
        <f>'[14]Свод разд 3'!BY72</f>
        <v>0</v>
      </c>
      <c r="J48" s="39">
        <f>'[14]Свод разд 3'!BZ72</f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39">
        <f>'[14]Свод разд 3'!CA72</f>
        <v>0</v>
      </c>
      <c r="H49" s="39">
        <f>'[14]Свод разд 3'!CB72</f>
        <v>0</v>
      </c>
      <c r="I49" s="39">
        <f>'[14]Свод разд 3'!CC72</f>
        <v>0</v>
      </c>
      <c r="J49" s="39">
        <f>'[14]Свод разд 3'!CD72</f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39">
        <f>'[14]Свод разд 3'!CE72</f>
        <v>0</v>
      </c>
      <c r="H50" s="39">
        <f>'[14]Свод разд 3'!CF72</f>
        <v>0</v>
      </c>
      <c r="I50" s="39">
        <f>'[14]Свод разд 3'!CG72</f>
        <v>0</v>
      </c>
      <c r="J50" s="39">
        <f>'[14]Свод разд 3'!CH72</f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39"/>
      <c r="H51" s="39">
        <f>'[14]Свод разд 3'!CJ72</f>
        <v>0</v>
      </c>
      <c r="I51" s="39"/>
      <c r="J51" s="39">
        <f>'[14]Свод разд 3'!CL72</f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7</v>
      </c>
      <c r="H58" s="17">
        <f t="shared" ref="H58:J58" si="3">SUM(H59:H64)</f>
        <v>2</v>
      </c>
      <c r="I58" s="17">
        <f t="shared" si="3"/>
        <v>5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26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2</v>
      </c>
      <c r="H62" s="17"/>
      <c r="I62" s="17">
        <v>2</v>
      </c>
      <c r="J62" s="17"/>
      <c r="L62" s="37">
        <f>G40-G62</f>
        <v>5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/>
      <c r="I63" s="17">
        <v>1</v>
      </c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4</v>
      </c>
      <c r="H64" s="17">
        <v>2</v>
      </c>
      <c r="I64" s="17">
        <v>2</v>
      </c>
      <c r="J64" s="17"/>
      <c r="L64" s="37">
        <f>(G41+G43+G45)-G64</f>
        <v>0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121</v>
      </c>
      <c r="H65" s="17">
        <f t="shared" ref="H65:J65" si="5">SUM(H66:H70)</f>
        <v>115</v>
      </c>
      <c r="I65" s="17">
        <f t="shared" si="5"/>
        <v>6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69" si="6">SUM(H66:J66)</f>
        <v>105</v>
      </c>
      <c r="H66" s="17">
        <v>99</v>
      </c>
      <c r="I66" s="17">
        <v>6</v>
      </c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11</v>
      </c>
      <c r="H67" s="17">
        <v>11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9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5</v>
      </c>
      <c r="H69" s="17">
        <v>5</v>
      </c>
      <c r="I69" s="17"/>
      <c r="J69" s="17"/>
      <c r="L69" s="37">
        <f>G39-G69</f>
        <v>53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/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1.0999999999999999E-2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N80"/>
  <sheetViews>
    <sheetView topLeftCell="A58" workbookViewId="0">
      <selection activeCell="I51" sqref="I51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84</v>
      </c>
      <c r="E6" s="18">
        <v>0</v>
      </c>
      <c r="F6" s="18">
        <v>0</v>
      </c>
      <c r="G6" s="18">
        <v>84</v>
      </c>
      <c r="H6" s="17"/>
      <c r="I6" s="17" t="s">
        <v>7</v>
      </c>
      <c r="J6" s="36">
        <f>SUM(D6:F6)</f>
        <v>84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34</v>
      </c>
      <c r="E8" s="18">
        <v>0</v>
      </c>
      <c r="F8" s="18">
        <v>0</v>
      </c>
      <c r="G8" s="18">
        <v>34</v>
      </c>
      <c r="H8" s="17" t="s">
        <v>7</v>
      </c>
      <c r="I8" s="17" t="s">
        <v>7</v>
      </c>
      <c r="J8" s="36">
        <f t="shared" si="0"/>
        <v>34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2</v>
      </c>
      <c r="E10" s="17">
        <v>0</v>
      </c>
      <c r="F10" s="17">
        <v>0</v>
      </c>
      <c r="G10" s="18">
        <v>2</v>
      </c>
      <c r="H10" s="17" t="s">
        <v>7</v>
      </c>
      <c r="I10" s="17" t="s">
        <v>7</v>
      </c>
      <c r="J10" s="36">
        <f t="shared" si="0"/>
        <v>2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7050</v>
      </c>
      <c r="E11" s="17">
        <v>0</v>
      </c>
      <c r="F11" s="17">
        <v>0</v>
      </c>
      <c r="G11" s="18">
        <v>7050</v>
      </c>
      <c r="H11" s="17">
        <v>4970</v>
      </c>
      <c r="I11" s="17">
        <v>1875</v>
      </c>
      <c r="J11" s="36">
        <f t="shared" si="0"/>
        <v>7050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4588</v>
      </c>
      <c r="E12" s="17">
        <v>0</v>
      </c>
      <c r="F12" s="17">
        <v>0</v>
      </c>
      <c r="G12" s="18">
        <v>4588</v>
      </c>
      <c r="H12" s="17">
        <v>3576</v>
      </c>
      <c r="I12" s="17">
        <v>1155</v>
      </c>
      <c r="J12" s="36">
        <f t="shared" si="0"/>
        <v>4588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524</v>
      </c>
      <c r="E13" s="17">
        <v>0</v>
      </c>
      <c r="F13" s="17">
        <v>0</v>
      </c>
      <c r="G13" s="18">
        <v>524</v>
      </c>
      <c r="H13" s="17">
        <v>503</v>
      </c>
      <c r="I13" s="17">
        <v>31</v>
      </c>
      <c r="J13" s="36">
        <f t="shared" si="0"/>
        <v>524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7050</v>
      </c>
      <c r="E17" s="17">
        <v>0</v>
      </c>
      <c r="F17" s="17">
        <v>0</v>
      </c>
      <c r="G17" s="18">
        <v>7050</v>
      </c>
      <c r="H17" s="17">
        <v>4970</v>
      </c>
      <c r="I17" s="17">
        <v>1875</v>
      </c>
      <c r="J17" s="36">
        <f t="shared" si="0"/>
        <v>7050</v>
      </c>
      <c r="K17" s="36">
        <f>H11+H14</f>
        <v>4970</v>
      </c>
      <c r="L17" s="36">
        <f>I11+I14</f>
        <v>1875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4588</v>
      </c>
      <c r="E18" s="17">
        <v>0</v>
      </c>
      <c r="F18" s="17">
        <v>0</v>
      </c>
      <c r="G18" s="18">
        <v>4588</v>
      </c>
      <c r="H18" s="17">
        <v>3576</v>
      </c>
      <c r="I18" s="17">
        <v>1155</v>
      </c>
      <c r="J18" s="43">
        <f t="shared" si="0"/>
        <v>4588</v>
      </c>
      <c r="K18" s="43">
        <f>H12+H15</f>
        <v>3576</v>
      </c>
      <c r="L18" s="43">
        <f>I12+I15</f>
        <v>1155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65.078014184397162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65.078014184397162</v>
      </c>
      <c r="H19" s="35">
        <f t="shared" si="1"/>
        <v>71.951710261569417</v>
      </c>
      <c r="I19" s="35">
        <f t="shared" si="1"/>
        <v>61.6</v>
      </c>
      <c r="J19" s="44">
        <f>G12+G15</f>
        <v>4588</v>
      </c>
      <c r="K19" s="45">
        <f>H12+H15</f>
        <v>3576</v>
      </c>
      <c r="L19" s="45">
        <f>I12+I15</f>
        <v>1155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4588</v>
      </c>
      <c r="E22" s="19">
        <f t="shared" ref="E22:G22" si="2">E18+E20+E21</f>
        <v>0</v>
      </c>
      <c r="F22" s="19">
        <f t="shared" si="2"/>
        <v>0</v>
      </c>
      <c r="G22" s="19">
        <f t="shared" si="2"/>
        <v>4588</v>
      </c>
      <c r="H22" s="19">
        <f>H18+H20+H21</f>
        <v>3576</v>
      </c>
      <c r="I22" s="19">
        <f>I18+I21</f>
        <v>1155</v>
      </c>
      <c r="J22" s="36">
        <f>G18+G20+G21</f>
        <v>4588</v>
      </c>
      <c r="K22" s="36">
        <f>H18+H20+H21</f>
        <v>3576</v>
      </c>
      <c r="L22" s="36">
        <f>I18+I21</f>
        <v>1155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/>
      <c r="E23" s="17"/>
      <c r="F23" s="17"/>
      <c r="G23" s="17"/>
      <c r="H23" s="17"/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84</v>
      </c>
      <c r="H29" s="17">
        <v>0</v>
      </c>
      <c r="I29" s="17">
        <v>78</v>
      </c>
      <c r="J29" s="17">
        <v>5</v>
      </c>
      <c r="K29" s="37">
        <f>G31+G32</f>
        <v>84</v>
      </c>
      <c r="L29" s="37">
        <f>H31+H32</f>
        <v>0</v>
      </c>
      <c r="M29" s="37">
        <f>I31+I32</f>
        <v>78</v>
      </c>
      <c r="N29" s="37">
        <f>J31+J32</f>
        <v>5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84</v>
      </c>
      <c r="H31" s="17">
        <v>0</v>
      </c>
      <c r="I31" s="17">
        <v>78</v>
      </c>
      <c r="J31" s="17">
        <v>5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26</v>
      </c>
      <c r="H33" s="17">
        <v>0</v>
      </c>
      <c r="I33" s="17">
        <v>26</v>
      </c>
      <c r="J33" s="17">
        <v>0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287</v>
      </c>
      <c r="H34" s="17">
        <v>0</v>
      </c>
      <c r="I34" s="17">
        <v>285</v>
      </c>
      <c r="J34" s="17">
        <v>77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369</v>
      </c>
      <c r="H35" s="17">
        <v>0</v>
      </c>
      <c r="I35" s="17">
        <v>347</v>
      </c>
      <c r="J35" s="17">
        <v>115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143</v>
      </c>
      <c r="H36" s="17">
        <v>0</v>
      </c>
      <c r="I36" s="17">
        <v>132</v>
      </c>
      <c r="J36" s="17">
        <v>14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0</v>
      </c>
      <c r="H42" s="17">
        <v>0</v>
      </c>
      <c r="I42" s="17">
        <v>0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3</v>
      </c>
      <c r="H45" s="17">
        <v>3</v>
      </c>
      <c r="I45" s="17">
        <v>3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/>
      <c r="H51" s="17">
        <v>0</v>
      </c>
      <c r="I51" s="17"/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</v>
      </c>
      <c r="H58" s="17">
        <f t="shared" ref="H58:J58" si="3">SUM(H59:H64)</f>
        <v>1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>
        <v>1</v>
      </c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3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116</v>
      </c>
      <c r="H65" s="17">
        <f t="shared" ref="H65:J65" si="5">SUM(H66:H70)</f>
        <v>116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84</v>
      </c>
      <c r="H66" s="17">
        <v>84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32</v>
      </c>
      <c r="H67" s="17">
        <v>32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v>2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v>24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0.01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N80"/>
  <sheetViews>
    <sheetView topLeftCell="A52" workbookViewId="0">
      <selection activeCell="G11" sqref="G11"/>
    </sheetView>
  </sheetViews>
  <sheetFormatPr defaultRowHeight="12.75" x14ac:dyDescent="0.2"/>
  <cols>
    <col min="6" max="6" width="15.7109375" customWidth="1"/>
  </cols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79</v>
      </c>
      <c r="E6" s="18">
        <v>2</v>
      </c>
      <c r="F6" s="18">
        <v>0</v>
      </c>
      <c r="G6" s="18">
        <v>81</v>
      </c>
      <c r="H6" s="17" t="s">
        <v>7</v>
      </c>
      <c r="I6" s="17" t="s">
        <v>7</v>
      </c>
      <c r="J6" s="36">
        <f>SUM(D6:F6)</f>
        <v>81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64</v>
      </c>
      <c r="E8" s="18">
        <v>1</v>
      </c>
      <c r="F8" s="18">
        <v>0</v>
      </c>
      <c r="G8" s="18">
        <v>65</v>
      </c>
      <c r="H8" s="17" t="s">
        <v>7</v>
      </c>
      <c r="I8" s="17" t="s">
        <v>7</v>
      </c>
      <c r="J8" s="36">
        <f t="shared" si="0"/>
        <v>65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3</v>
      </c>
      <c r="E10" s="17">
        <v>0</v>
      </c>
      <c r="F10" s="17">
        <v>0</v>
      </c>
      <c r="G10" s="18">
        <v>3</v>
      </c>
      <c r="H10" s="17" t="s">
        <v>7</v>
      </c>
      <c r="I10" s="17" t="s">
        <v>7</v>
      </c>
      <c r="J10" s="36">
        <f t="shared" si="0"/>
        <v>3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17342</v>
      </c>
      <c r="E11" s="17">
        <v>448</v>
      </c>
      <c r="F11" s="17">
        <v>0</v>
      </c>
      <c r="G11" s="18">
        <f>D11+E11</f>
        <v>17790</v>
      </c>
      <c r="H11" s="17">
        <v>11000</v>
      </c>
      <c r="I11" s="17">
        <v>3636</v>
      </c>
      <c r="J11" s="36">
        <f t="shared" si="0"/>
        <v>17790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2922</v>
      </c>
      <c r="E12" s="17">
        <v>82</v>
      </c>
      <c r="F12" s="17">
        <v>0</v>
      </c>
      <c r="G12" s="18">
        <f>D12+E12</f>
        <v>3004</v>
      </c>
      <c r="H12" s="17">
        <v>2481</v>
      </c>
      <c r="I12" s="17">
        <v>1064</v>
      </c>
      <c r="J12" s="36">
        <f t="shared" si="0"/>
        <v>3004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335</v>
      </c>
      <c r="E13" s="17">
        <v>7</v>
      </c>
      <c r="F13" s="17">
        <v>0</v>
      </c>
      <c r="G13" s="18">
        <v>342</v>
      </c>
      <c r="H13" s="17">
        <v>228</v>
      </c>
      <c r="I13" s="17">
        <v>84</v>
      </c>
      <c r="J13" s="36">
        <f t="shared" si="0"/>
        <v>342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17342</v>
      </c>
      <c r="E17" s="17">
        <v>448</v>
      </c>
      <c r="F17" s="17">
        <v>0</v>
      </c>
      <c r="G17" s="18">
        <v>17790</v>
      </c>
      <c r="H17" s="17">
        <v>11000</v>
      </c>
      <c r="I17" s="17">
        <v>3636</v>
      </c>
      <c r="J17" s="36">
        <f t="shared" si="0"/>
        <v>17790</v>
      </c>
      <c r="K17" s="36">
        <f>H11+H14</f>
        <v>11000</v>
      </c>
      <c r="L17" s="36">
        <f>I11+I14</f>
        <v>3636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2922</v>
      </c>
      <c r="E18" s="17">
        <v>82</v>
      </c>
      <c r="F18" s="17">
        <v>0</v>
      </c>
      <c r="G18" s="18">
        <v>3004</v>
      </c>
      <c r="H18" s="17">
        <v>2481</v>
      </c>
      <c r="I18" s="17">
        <v>1064</v>
      </c>
      <c r="J18" s="43">
        <f t="shared" si="0"/>
        <v>3004</v>
      </c>
      <c r="K18" s="43">
        <f>H12+H15</f>
        <v>2481</v>
      </c>
      <c r="L18" s="43">
        <f>I12+I15</f>
        <v>1064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16.84926767385538</v>
      </c>
      <c r="E19" s="35">
        <f t="shared" ref="E19:I19" si="1">E18*100/E17</f>
        <v>18.303571428571427</v>
      </c>
      <c r="F19" s="35" t="e">
        <f t="shared" si="1"/>
        <v>#DIV/0!</v>
      </c>
      <c r="G19" s="35">
        <f t="shared" si="1"/>
        <v>16.885890949971895</v>
      </c>
      <c r="H19" s="35">
        <f t="shared" si="1"/>
        <v>22.554545454545455</v>
      </c>
      <c r="I19" s="35">
        <f t="shared" si="1"/>
        <v>29.262926292629263</v>
      </c>
      <c r="J19" s="44">
        <f>G12+G15</f>
        <v>3004</v>
      </c>
      <c r="K19" s="45">
        <f>H12+H15</f>
        <v>2481</v>
      </c>
      <c r="L19" s="45">
        <f>I12+I15</f>
        <v>1064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20</v>
      </c>
      <c r="E20" s="17"/>
      <c r="F20" s="17"/>
      <c r="G20" s="17">
        <v>20</v>
      </c>
      <c r="H20" s="17">
        <v>13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>
        <v>30</v>
      </c>
      <c r="E21" s="17"/>
      <c r="F21" s="17"/>
      <c r="G21" s="17">
        <v>30</v>
      </c>
      <c r="H21" s="17">
        <v>28</v>
      </c>
      <c r="I21" s="17">
        <v>3</v>
      </c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2972</v>
      </c>
      <c r="E22" s="19">
        <f t="shared" ref="E22:G22" si="2">E18+E20+E21</f>
        <v>82</v>
      </c>
      <c r="F22" s="19">
        <f t="shared" si="2"/>
        <v>0</v>
      </c>
      <c r="G22" s="19">
        <f t="shared" si="2"/>
        <v>3054</v>
      </c>
      <c r="H22" s="19">
        <f>H18+H20+H21</f>
        <v>2522</v>
      </c>
      <c r="I22" s="19">
        <f>I18+I21</f>
        <v>1067</v>
      </c>
      <c r="J22" s="36">
        <f>G18+G20+G21</f>
        <v>3054</v>
      </c>
      <c r="K22" s="36">
        <f>H18+H20+H21</f>
        <v>2522</v>
      </c>
      <c r="L22" s="36">
        <f>I18+I21</f>
        <v>1067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816</v>
      </c>
      <c r="E23" s="17">
        <v>3</v>
      </c>
      <c r="F23" s="17"/>
      <c r="G23" s="17">
        <v>819</v>
      </c>
      <c r="H23" s="17">
        <v>487</v>
      </c>
      <c r="I23" s="17">
        <v>56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>
        <v>1</v>
      </c>
      <c r="E24" s="17">
        <v>34</v>
      </c>
      <c r="F24" s="17"/>
      <c r="G24" s="17">
        <v>35</v>
      </c>
      <c r="H24" s="17">
        <v>25</v>
      </c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81</v>
      </c>
      <c r="H29" s="17">
        <v>0</v>
      </c>
      <c r="I29" s="17">
        <v>62</v>
      </c>
      <c r="J29" s="17">
        <v>18</v>
      </c>
      <c r="K29" s="37">
        <f>G31+G32</f>
        <v>81</v>
      </c>
      <c r="L29" s="37">
        <f>H31+H32</f>
        <v>0</v>
      </c>
      <c r="M29" s="37">
        <f>I31+I32</f>
        <v>62</v>
      </c>
      <c r="N29" s="37">
        <f>J31+J32</f>
        <v>18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81</v>
      </c>
      <c r="H31" s="17">
        <v>0</v>
      </c>
      <c r="I31" s="17">
        <v>62</v>
      </c>
      <c r="J31" s="17">
        <v>18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33</v>
      </c>
      <c r="H33" s="17">
        <v>0</v>
      </c>
      <c r="I33" s="17">
        <v>21</v>
      </c>
      <c r="J33" s="17">
        <v>6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359</v>
      </c>
      <c r="H34" s="17">
        <v>0</v>
      </c>
      <c r="I34" s="17">
        <v>269</v>
      </c>
      <c r="J34" s="17">
        <v>52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116</v>
      </c>
      <c r="H35" s="17"/>
      <c r="I35" s="17">
        <v>84</v>
      </c>
      <c r="J35" s="17">
        <v>36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115</v>
      </c>
      <c r="H36" s="17">
        <v>0</v>
      </c>
      <c r="I36" s="17">
        <v>97</v>
      </c>
      <c r="J36" s="17">
        <v>5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/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36</v>
      </c>
      <c r="H39" s="17">
        <v>0</v>
      </c>
      <c r="I39" s="17">
        <v>31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3</v>
      </c>
      <c r="H40" s="17">
        <v>3</v>
      </c>
      <c r="I40" s="17">
        <v>2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2</v>
      </c>
      <c r="H41" s="17">
        <v>2</v>
      </c>
      <c r="I41" s="17">
        <v>2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4</v>
      </c>
      <c r="H42" s="17">
        <v>1</v>
      </c>
      <c r="I42" s="17">
        <v>3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1</v>
      </c>
      <c r="H43" s="17">
        <v>1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0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2</v>
      </c>
      <c r="H45" s="17">
        <v>2</v>
      </c>
      <c r="I45" s="17">
        <v>1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6</v>
      </c>
      <c r="H58" s="17">
        <f t="shared" ref="H58:J58" si="3">SUM(H59:H64)</f>
        <v>5</v>
      </c>
      <c r="I58" s="17">
        <f t="shared" si="3"/>
        <v>0</v>
      </c>
      <c r="J58" s="17">
        <f t="shared" si="3"/>
        <v>1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1</v>
      </c>
      <c r="H61" s="17">
        <v>1</v>
      </c>
      <c r="I61" s="17"/>
      <c r="J61" s="17"/>
      <c r="L61" s="37">
        <f>G42-G61</f>
        <v>3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2</v>
      </c>
      <c r="H62" s="17">
        <v>2</v>
      </c>
      <c r="I62" s="17"/>
      <c r="J62" s="17"/>
      <c r="L62" s="37">
        <f>G40-G62</f>
        <v>1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/>
      <c r="I63" s="17"/>
      <c r="J63" s="17">
        <v>1</v>
      </c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2</v>
      </c>
      <c r="H64" s="17">
        <v>2</v>
      </c>
      <c r="I64" s="17"/>
      <c r="J64" s="17"/>
      <c r="L64" s="37">
        <f>(G41+G43+G45)-G64</f>
        <v>3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42</v>
      </c>
      <c r="H65" s="17">
        <f t="shared" ref="H65:J65" si="5">SUM(H66:H70)</f>
        <v>42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42</v>
      </c>
      <c r="H66" s="17">
        <v>42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0</v>
      </c>
      <c r="H67" s="17"/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36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2.1000000000000001E-2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N80"/>
  <sheetViews>
    <sheetView topLeftCell="A34" workbookViewId="0">
      <selection activeCell="T9" sqref="T9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115</v>
      </c>
      <c r="E6" s="18">
        <v>0</v>
      </c>
      <c r="F6" s="18">
        <v>0</v>
      </c>
      <c r="G6" s="18">
        <v>115</v>
      </c>
      <c r="H6" s="17" t="s">
        <v>7</v>
      </c>
      <c r="I6" s="17" t="s">
        <v>7</v>
      </c>
      <c r="J6" s="36">
        <f>SUM(D6:F6)</f>
        <v>115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39</v>
      </c>
      <c r="E8" s="18">
        <v>0</v>
      </c>
      <c r="F8" s="18">
        <v>0</v>
      </c>
      <c r="G8" s="18">
        <v>39</v>
      </c>
      <c r="H8" s="17" t="s">
        <v>7</v>
      </c>
      <c r="I8" s="17" t="s">
        <v>7</v>
      </c>
      <c r="J8" s="36">
        <f t="shared" si="0"/>
        <v>39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4</v>
      </c>
      <c r="E10" s="17">
        <v>0</v>
      </c>
      <c r="F10" s="17">
        <v>0</v>
      </c>
      <c r="G10" s="18">
        <v>4</v>
      </c>
      <c r="H10" s="17" t="s">
        <v>7</v>
      </c>
      <c r="I10" s="17" t="s">
        <v>7</v>
      </c>
      <c r="J10" s="36">
        <f t="shared" si="0"/>
        <v>4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12854</v>
      </c>
      <c r="E11" s="17">
        <v>0</v>
      </c>
      <c r="F11" s="17">
        <v>0</v>
      </c>
      <c r="G11" s="18">
        <v>12854</v>
      </c>
      <c r="H11" s="17">
        <v>9008</v>
      </c>
      <c r="I11" s="17">
        <v>2547</v>
      </c>
      <c r="J11" s="36">
        <f t="shared" si="0"/>
        <v>12854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8542</v>
      </c>
      <c r="E12" s="17">
        <v>0</v>
      </c>
      <c r="F12" s="17">
        <v>0</v>
      </c>
      <c r="G12" s="18">
        <v>8542</v>
      </c>
      <c r="H12" s="17">
        <v>6821</v>
      </c>
      <c r="I12" s="17">
        <v>1631</v>
      </c>
      <c r="J12" s="36">
        <f t="shared" si="0"/>
        <v>8542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1007</v>
      </c>
      <c r="E13" s="17">
        <v>0</v>
      </c>
      <c r="F13" s="17">
        <v>0</v>
      </c>
      <c r="G13" s="18">
        <v>1007</v>
      </c>
      <c r="H13" s="17">
        <v>635</v>
      </c>
      <c r="I13" s="17">
        <v>363</v>
      </c>
      <c r="J13" s="36">
        <f t="shared" si="0"/>
        <v>1007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12854</v>
      </c>
      <c r="E17" s="17">
        <v>0</v>
      </c>
      <c r="F17" s="17">
        <v>0</v>
      </c>
      <c r="G17" s="18">
        <v>12854</v>
      </c>
      <c r="H17" s="17">
        <v>9008</v>
      </c>
      <c r="I17" s="17">
        <v>2547</v>
      </c>
      <c r="J17" s="36">
        <f t="shared" si="0"/>
        <v>12854</v>
      </c>
      <c r="K17" s="36">
        <f>H11+H14</f>
        <v>9008</v>
      </c>
      <c r="L17" s="36">
        <f>I11+I14</f>
        <v>2547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8542</v>
      </c>
      <c r="E18" s="17">
        <v>0</v>
      </c>
      <c r="F18" s="17">
        <v>0</v>
      </c>
      <c r="G18" s="18">
        <v>8542</v>
      </c>
      <c r="H18" s="17">
        <v>6821</v>
      </c>
      <c r="I18" s="17">
        <v>1631</v>
      </c>
      <c r="J18" s="43">
        <f t="shared" si="0"/>
        <v>8542</v>
      </c>
      <c r="K18" s="43">
        <f>H12+H15</f>
        <v>6821</v>
      </c>
      <c r="L18" s="43">
        <f>I12+I15</f>
        <v>1631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71">
        <f>D18*100/D17</f>
        <v>66.454022094289712</v>
      </c>
      <c r="E19" s="71" t="e">
        <f t="shared" ref="E19:I19" si="1">E18*100/E17</f>
        <v>#DIV/0!</v>
      </c>
      <c r="F19" s="71" t="e">
        <f t="shared" si="1"/>
        <v>#DIV/0!</v>
      </c>
      <c r="G19" s="71">
        <f t="shared" si="1"/>
        <v>66.454022094289712</v>
      </c>
      <c r="H19" s="71">
        <f t="shared" si="1"/>
        <v>75.721580817051503</v>
      </c>
      <c r="I19" s="71">
        <f t="shared" si="1"/>
        <v>64.036120926580296</v>
      </c>
      <c r="J19" s="44">
        <f>G12+G15</f>
        <v>8542</v>
      </c>
      <c r="K19" s="45">
        <f>H12+H15</f>
        <v>6821</v>
      </c>
      <c r="L19" s="45">
        <f>I12+I15</f>
        <v>1631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701</v>
      </c>
      <c r="E20" s="17">
        <v>0</v>
      </c>
      <c r="F20" s="17">
        <v>0</v>
      </c>
      <c r="G20" s="17">
        <v>701</v>
      </c>
      <c r="H20" s="17">
        <v>662</v>
      </c>
      <c r="I20" s="18" t="s">
        <v>7</v>
      </c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>
        <v>43</v>
      </c>
      <c r="E21" s="17">
        <v>0</v>
      </c>
      <c r="F21" s="17">
        <v>0</v>
      </c>
      <c r="G21" s="17">
        <v>43</v>
      </c>
      <c r="H21" s="17">
        <v>31</v>
      </c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9286</v>
      </c>
      <c r="E22" s="19">
        <f t="shared" ref="E22:G22" si="2">E18+E20+E21</f>
        <v>0</v>
      </c>
      <c r="F22" s="19">
        <f t="shared" si="2"/>
        <v>0</v>
      </c>
      <c r="G22" s="19">
        <f t="shared" si="2"/>
        <v>9286</v>
      </c>
      <c r="H22" s="19">
        <f>H18+H20+H21</f>
        <v>7514</v>
      </c>
      <c r="I22" s="19">
        <f>I18+I21</f>
        <v>1631</v>
      </c>
      <c r="J22" s="36">
        <f>G18+G20+G21</f>
        <v>9286</v>
      </c>
      <c r="K22" s="36">
        <f>H18+H20+H21</f>
        <v>7514</v>
      </c>
      <c r="L22" s="36">
        <f>I18+I21</f>
        <v>1631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99</v>
      </c>
      <c r="E23" s="17">
        <v>0</v>
      </c>
      <c r="F23" s="17">
        <v>0</v>
      </c>
      <c r="G23" s="17">
        <v>99</v>
      </c>
      <c r="H23" s="17">
        <v>80</v>
      </c>
      <c r="I23" s="17">
        <v>12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115</v>
      </c>
      <c r="H29" s="17">
        <v>0</v>
      </c>
      <c r="I29" s="17">
        <v>104</v>
      </c>
      <c r="J29" s="17">
        <v>19</v>
      </c>
      <c r="K29" s="37">
        <f>G31+G32</f>
        <v>115</v>
      </c>
      <c r="L29" s="37">
        <f>H31+H32</f>
        <v>0</v>
      </c>
      <c r="M29" s="37">
        <f>I31+I32</f>
        <v>104</v>
      </c>
      <c r="N29" s="37">
        <f>J31+J32</f>
        <v>19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115</v>
      </c>
      <c r="H31" s="17">
        <v>0</v>
      </c>
      <c r="I31" s="17">
        <v>104</v>
      </c>
      <c r="J31" s="17">
        <v>19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19</v>
      </c>
      <c r="H33" s="17">
        <v>0</v>
      </c>
      <c r="I33" s="17">
        <v>16</v>
      </c>
      <c r="J33" s="17">
        <v>3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354</v>
      </c>
      <c r="H34" s="17">
        <v>0</v>
      </c>
      <c r="I34" s="17">
        <v>321</v>
      </c>
      <c r="J34" s="17">
        <v>84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541</v>
      </c>
      <c r="H35" s="17">
        <v>0</v>
      </c>
      <c r="I35" s="17">
        <v>476</v>
      </c>
      <c r="J35" s="17">
        <v>132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279</v>
      </c>
      <c r="H36" s="17">
        <v>0</v>
      </c>
      <c r="I36" s="17">
        <v>259</v>
      </c>
      <c r="J36" s="17">
        <v>78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24</v>
      </c>
      <c r="H37" s="17">
        <v>0</v>
      </c>
      <c r="I37" s="17">
        <v>19</v>
      </c>
      <c r="J37" s="17">
        <v>6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75</v>
      </c>
      <c r="H38" s="17">
        <v>0</v>
      </c>
      <c r="I38" s="17">
        <v>63</v>
      </c>
      <c r="J38" s="17">
        <v>24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93</v>
      </c>
      <c r="H39" s="17">
        <v>0</v>
      </c>
      <c r="I39" s="17">
        <v>79</v>
      </c>
      <c r="J39" s="17">
        <v>16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3</v>
      </c>
      <c r="H40" s="17">
        <v>0</v>
      </c>
      <c r="I40" s="17">
        <v>3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4</v>
      </c>
      <c r="H42" s="17">
        <v>0</v>
      </c>
      <c r="I42" s="17">
        <v>4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/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2</v>
      </c>
      <c r="H45" s="17">
        <v>2</v>
      </c>
      <c r="I45" s="17">
        <v>2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200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2</v>
      </c>
      <c r="H58" s="17">
        <f t="shared" ref="H58:J58" si="3">SUM(H59:H64)</f>
        <v>2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>
        <v>0</v>
      </c>
      <c r="I59" s="17">
        <v>0</v>
      </c>
      <c r="J59" s="17">
        <v>0</v>
      </c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>
        <v>0</v>
      </c>
      <c r="I60" s="17">
        <v>0</v>
      </c>
      <c r="J60" s="17">
        <v>0</v>
      </c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>
        <v>0</v>
      </c>
      <c r="I61" s="17">
        <v>0</v>
      </c>
      <c r="J61" s="17">
        <v>0</v>
      </c>
      <c r="L61" s="37">
        <f>H42-G61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 t="s">
        <v>140</v>
      </c>
      <c r="I62" s="17">
        <v>0</v>
      </c>
      <c r="J62" s="17">
        <v>0</v>
      </c>
      <c r="L62" s="37">
        <f>H40-G62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>
        <v>1</v>
      </c>
      <c r="I63" s="17">
        <v>0</v>
      </c>
      <c r="J63" s="17">
        <v>0</v>
      </c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1</v>
      </c>
      <c r="H64" s="17">
        <v>1</v>
      </c>
      <c r="I64" s="17">
        <v>0</v>
      </c>
      <c r="J64" s="17">
        <v>0</v>
      </c>
      <c r="L64" s="37">
        <f>(G41+G43+G45)-G64</f>
        <v>1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260</v>
      </c>
      <c r="H65" s="17">
        <f t="shared" ref="H65:J65" si="5">SUM(H66:H70)</f>
        <v>215</v>
      </c>
      <c r="I65" s="17">
        <f t="shared" si="5"/>
        <v>45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93</v>
      </c>
      <c r="H66" s="17">
        <v>48</v>
      </c>
      <c r="I66" s="17">
        <v>45</v>
      </c>
      <c r="J66" s="17">
        <v>0</v>
      </c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75</v>
      </c>
      <c r="H67" s="17">
        <v>75</v>
      </c>
      <c r="I67" s="17">
        <v>0</v>
      </c>
      <c r="J67" s="17">
        <v>0</v>
      </c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19</v>
      </c>
      <c r="H68" s="17">
        <v>19</v>
      </c>
      <c r="I68" s="17">
        <v>0</v>
      </c>
      <c r="J68" s="17">
        <v>0</v>
      </c>
      <c r="L68" s="37">
        <f>G37-G68</f>
        <v>5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73</v>
      </c>
      <c r="H69" s="17">
        <v>73</v>
      </c>
      <c r="I69" s="17">
        <v>0</v>
      </c>
      <c r="J69" s="17">
        <v>0</v>
      </c>
      <c r="L69" s="37">
        <f>G39-G69</f>
        <v>20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>
        <v>0</v>
      </c>
      <c r="I70" s="17">
        <v>0</v>
      </c>
      <c r="J70" s="17">
        <v>0</v>
      </c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v>2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v>135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0.03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N80"/>
  <sheetViews>
    <sheetView topLeftCell="A64" workbookViewId="0">
      <selection activeCell="H70" sqref="H70"/>
    </sheetView>
  </sheetViews>
  <sheetFormatPr defaultRowHeight="12.75" x14ac:dyDescent="0.2"/>
  <cols>
    <col min="3" max="3" width="18.5703125" customWidth="1"/>
  </cols>
  <sheetData>
    <row r="1" spans="1:12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2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2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2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2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2" ht="15.75" customHeight="1" x14ac:dyDescent="0.2">
      <c r="A6" s="31">
        <v>1</v>
      </c>
      <c r="B6" s="106" t="s">
        <v>6</v>
      </c>
      <c r="C6" s="106"/>
      <c r="D6" s="18">
        <v>300</v>
      </c>
      <c r="E6" s="18">
        <v>4</v>
      </c>
      <c r="F6" s="18">
        <v>3</v>
      </c>
      <c r="G6" s="18">
        <v>307</v>
      </c>
      <c r="H6" s="17" t="s">
        <v>7</v>
      </c>
      <c r="I6" s="17" t="s">
        <v>7</v>
      </c>
      <c r="J6" s="36">
        <f>SUM(D6:F6)</f>
        <v>307</v>
      </c>
    </row>
    <row r="7" spans="1:12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2" ht="15.75" customHeight="1" x14ac:dyDescent="0.2">
      <c r="A8" s="11" t="s">
        <v>55</v>
      </c>
      <c r="B8" s="106" t="s">
        <v>56</v>
      </c>
      <c r="C8" s="106"/>
      <c r="D8" s="18">
        <v>53</v>
      </c>
      <c r="E8" s="18">
        <v>0</v>
      </c>
      <c r="F8" s="18">
        <v>0</v>
      </c>
      <c r="G8" s="18">
        <v>53</v>
      </c>
      <c r="H8" s="17" t="s">
        <v>7</v>
      </c>
      <c r="I8" s="17" t="s">
        <v>7</v>
      </c>
      <c r="J8" s="36">
        <f t="shared" si="0"/>
        <v>53</v>
      </c>
    </row>
    <row r="9" spans="1:12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2</v>
      </c>
      <c r="F9" s="17">
        <v>2</v>
      </c>
      <c r="G9" s="18">
        <v>4</v>
      </c>
      <c r="H9" s="17" t="s">
        <v>7</v>
      </c>
      <c r="I9" s="17" t="s">
        <v>7</v>
      </c>
      <c r="J9" s="36">
        <f t="shared" si="0"/>
        <v>4</v>
      </c>
    </row>
    <row r="10" spans="1:12" ht="15.75" customHeight="1" x14ac:dyDescent="0.2">
      <c r="A10" s="11" t="s">
        <v>59</v>
      </c>
      <c r="B10" s="106" t="s">
        <v>9</v>
      </c>
      <c r="C10" s="106" t="s">
        <v>9</v>
      </c>
      <c r="D10" s="17">
        <v>9</v>
      </c>
      <c r="E10" s="17">
        <v>0</v>
      </c>
      <c r="F10" s="17">
        <v>0</v>
      </c>
      <c r="G10" s="18">
        <v>9</v>
      </c>
      <c r="H10" s="17" t="s">
        <v>7</v>
      </c>
      <c r="I10" s="17" t="s">
        <v>7</v>
      </c>
      <c r="J10" s="36">
        <f t="shared" si="0"/>
        <v>9</v>
      </c>
    </row>
    <row r="11" spans="1:12" ht="15.75" customHeight="1" x14ac:dyDescent="0.2">
      <c r="A11" s="11" t="s">
        <v>60</v>
      </c>
      <c r="B11" s="106" t="s">
        <v>10</v>
      </c>
      <c r="C11" s="106" t="s">
        <v>10</v>
      </c>
      <c r="D11" s="18">
        <v>23526</v>
      </c>
      <c r="E11" s="17">
        <v>198</v>
      </c>
      <c r="F11" s="17">
        <v>81</v>
      </c>
      <c r="G11" s="18">
        <v>23805</v>
      </c>
      <c r="H11" s="17">
        <v>16663</v>
      </c>
      <c r="I11" s="17">
        <v>5689</v>
      </c>
      <c r="J11" s="36">
        <f t="shared" si="0"/>
        <v>23805</v>
      </c>
      <c r="L11" s="42">
        <f>F11+E11+D11</f>
        <v>23805</v>
      </c>
    </row>
    <row r="12" spans="1:12" ht="15.75" customHeight="1" x14ac:dyDescent="0.2">
      <c r="A12" s="11" t="s">
        <v>61</v>
      </c>
      <c r="B12" s="106" t="s">
        <v>111</v>
      </c>
      <c r="C12" s="106" t="s">
        <v>11</v>
      </c>
      <c r="D12" s="18">
        <v>15379</v>
      </c>
      <c r="E12" s="17">
        <v>173</v>
      </c>
      <c r="F12" s="17">
        <v>81</v>
      </c>
      <c r="G12" s="18">
        <v>15633</v>
      </c>
      <c r="H12" s="17">
        <v>10474</v>
      </c>
      <c r="I12" s="17">
        <v>3283</v>
      </c>
      <c r="J12" s="36">
        <f t="shared" si="0"/>
        <v>15633</v>
      </c>
      <c r="L12" s="42">
        <f>G11+G14</f>
        <v>26318</v>
      </c>
    </row>
    <row r="13" spans="1:12" ht="15.75" customHeight="1" x14ac:dyDescent="0.2">
      <c r="A13" s="11" t="s">
        <v>62</v>
      </c>
      <c r="B13" s="106" t="s">
        <v>112</v>
      </c>
      <c r="C13" s="106" t="s">
        <v>12</v>
      </c>
      <c r="D13" s="18">
        <v>1569</v>
      </c>
      <c r="E13" s="17">
        <v>8</v>
      </c>
      <c r="F13" s="17">
        <v>3</v>
      </c>
      <c r="G13" s="18">
        <v>1580</v>
      </c>
      <c r="H13" s="17">
        <v>1185</v>
      </c>
      <c r="I13" s="17">
        <v>616</v>
      </c>
      <c r="J13" s="36">
        <f t="shared" si="0"/>
        <v>1580</v>
      </c>
      <c r="L13" s="42">
        <f>F17+E17+D17</f>
        <v>26318</v>
      </c>
    </row>
    <row r="14" spans="1:12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1124</v>
      </c>
      <c r="F14" s="17">
        <v>1389</v>
      </c>
      <c r="G14" s="18">
        <v>2513</v>
      </c>
      <c r="H14" s="17">
        <v>1914</v>
      </c>
      <c r="I14" s="17">
        <v>2513</v>
      </c>
      <c r="J14" s="36">
        <f t="shared" si="0"/>
        <v>2513</v>
      </c>
    </row>
    <row r="15" spans="1:12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809</v>
      </c>
      <c r="F15" s="17">
        <v>1126</v>
      </c>
      <c r="G15" s="18">
        <v>1935</v>
      </c>
      <c r="H15" s="17">
        <v>1451</v>
      </c>
      <c r="I15" s="17">
        <v>1935</v>
      </c>
      <c r="J15" s="36">
        <f t="shared" si="0"/>
        <v>1935</v>
      </c>
    </row>
    <row r="16" spans="1:12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177</v>
      </c>
      <c r="F16" s="17">
        <v>352</v>
      </c>
      <c r="G16" s="18">
        <v>529</v>
      </c>
      <c r="H16" s="17">
        <v>396</v>
      </c>
      <c r="I16" s="17">
        <v>529</v>
      </c>
      <c r="J16" s="36">
        <f t="shared" si="0"/>
        <v>529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23526</v>
      </c>
      <c r="E17" s="17">
        <v>1322</v>
      </c>
      <c r="F17" s="17">
        <v>1470</v>
      </c>
      <c r="G17" s="18">
        <v>26318</v>
      </c>
      <c r="H17" s="17">
        <v>18577</v>
      </c>
      <c r="I17" s="17">
        <v>8202</v>
      </c>
      <c r="J17" s="36">
        <f t="shared" si="0"/>
        <v>26318</v>
      </c>
      <c r="K17" s="36">
        <f>H11+H14</f>
        <v>18577</v>
      </c>
      <c r="L17" s="36">
        <f>I11+I14</f>
        <v>8202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15379</v>
      </c>
      <c r="E18" s="17">
        <v>982</v>
      </c>
      <c r="F18" s="17">
        <v>1207</v>
      </c>
      <c r="G18" s="18">
        <v>17568</v>
      </c>
      <c r="H18" s="17">
        <v>11925</v>
      </c>
      <c r="I18" s="17">
        <v>5218</v>
      </c>
      <c r="J18" s="43">
        <f t="shared" si="0"/>
        <v>17568</v>
      </c>
      <c r="K18" s="43">
        <f>H12+H15</f>
        <v>11925</v>
      </c>
      <c r="L18" s="43">
        <f>I12+I15</f>
        <v>5218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65.370228683159056</v>
      </c>
      <c r="E19" s="35">
        <f t="shared" ref="E19:I19" si="1">E18*100/E17</f>
        <v>74.281391830559755</v>
      </c>
      <c r="F19" s="35">
        <f t="shared" si="1"/>
        <v>82.10884353741497</v>
      </c>
      <c r="G19" s="35">
        <f t="shared" si="1"/>
        <v>66.752792765407705</v>
      </c>
      <c r="H19" s="35">
        <f t="shared" si="1"/>
        <v>64.192280777305271</v>
      </c>
      <c r="I19" s="35">
        <f t="shared" si="1"/>
        <v>63.618629602535968</v>
      </c>
      <c r="J19" s="44">
        <f>G12+G15</f>
        <v>17568</v>
      </c>
      <c r="K19" s="45">
        <f>H12+H15</f>
        <v>11925</v>
      </c>
      <c r="L19" s="45">
        <f>I12+I15</f>
        <v>5218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>
        <v>89</v>
      </c>
      <c r="E21" s="17"/>
      <c r="F21" s="17"/>
      <c r="G21" s="17">
        <v>89</v>
      </c>
      <c r="H21" s="17">
        <v>76</v>
      </c>
      <c r="I21" s="17">
        <v>55</v>
      </c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15468</v>
      </c>
      <c r="E22" s="19">
        <f t="shared" ref="E22:G22" si="2">E18+E20+E21</f>
        <v>982</v>
      </c>
      <c r="F22" s="19">
        <f t="shared" si="2"/>
        <v>1207</v>
      </c>
      <c r="G22" s="19">
        <f t="shared" si="2"/>
        <v>17657</v>
      </c>
      <c r="H22" s="19">
        <f>H18+H20+H21</f>
        <v>12001</v>
      </c>
      <c r="I22" s="19">
        <f>I18+I21</f>
        <v>5273</v>
      </c>
      <c r="J22" s="36">
        <f>G18+G20+G21</f>
        <v>17657</v>
      </c>
      <c r="K22" s="36">
        <f>H18+H20+H21</f>
        <v>12001</v>
      </c>
      <c r="L22" s="36">
        <f>I18+I21</f>
        <v>5273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1450</v>
      </c>
      <c r="E23" s="17"/>
      <c r="F23" s="17"/>
      <c r="G23" s="17">
        <v>1450</v>
      </c>
      <c r="H23" s="17">
        <v>986</v>
      </c>
      <c r="I23" s="17">
        <v>193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f>G31+G32</f>
        <v>307</v>
      </c>
      <c r="H29" s="17">
        <v>0</v>
      </c>
      <c r="I29" s="17">
        <f t="shared" ref="I29:J29" si="3">I31+I32</f>
        <v>284</v>
      </c>
      <c r="J29" s="17">
        <f t="shared" si="3"/>
        <v>29</v>
      </c>
      <c r="K29" s="37">
        <f>G31+G32</f>
        <v>307</v>
      </c>
      <c r="L29" s="37">
        <f>H31+H32</f>
        <v>0</v>
      </c>
      <c r="M29" s="37">
        <f>I31+I32</f>
        <v>284</v>
      </c>
      <c r="N29" s="37">
        <f>J31+J32</f>
        <v>29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303</v>
      </c>
      <c r="H31" s="17">
        <v>0</v>
      </c>
      <c r="I31" s="17">
        <v>282</v>
      </c>
      <c r="J31" s="17">
        <v>25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4</v>
      </c>
      <c r="H32" s="17">
        <v>0</v>
      </c>
      <c r="I32" s="17">
        <v>2</v>
      </c>
      <c r="J32" s="17">
        <v>4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129</v>
      </c>
      <c r="H33" s="17">
        <v>0</v>
      </c>
      <c r="I33" s="17">
        <v>121</v>
      </c>
      <c r="J33" s="17">
        <v>12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1248</v>
      </c>
      <c r="H34" s="17">
        <v>0</v>
      </c>
      <c r="I34" s="17">
        <v>1112</v>
      </c>
      <c r="J34" s="17">
        <v>201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567</v>
      </c>
      <c r="H35" s="17">
        <v>0</v>
      </c>
      <c r="I35" s="17">
        <v>483</v>
      </c>
      <c r="J35" s="17">
        <v>106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486</v>
      </c>
      <c r="H36" s="17">
        <v>0</v>
      </c>
      <c r="I36" s="17">
        <v>433</v>
      </c>
      <c r="J36" s="17">
        <v>50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3</v>
      </c>
      <c r="H40" s="17">
        <v>1</v>
      </c>
      <c r="I40" s="17">
        <v>3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21</v>
      </c>
      <c r="H42" s="17">
        <v>2</v>
      </c>
      <c r="I42" s="17">
        <v>18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0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5</v>
      </c>
      <c r="H45" s="17">
        <v>5</v>
      </c>
      <c r="I45" s="17">
        <v>2</v>
      </c>
      <c r="J45" s="17">
        <v>1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/>
      <c r="H51" s="17">
        <v>0</v>
      </c>
      <c r="I51" s="17"/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4</v>
      </c>
      <c r="H58" s="17">
        <f t="shared" ref="H58:J58" si="4">SUM(H59:H64)</f>
        <v>4</v>
      </c>
      <c r="I58" s="17">
        <f t="shared" si="4"/>
        <v>0</v>
      </c>
      <c r="J58" s="17">
        <f t="shared" si="4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5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5"/>
        <v>1</v>
      </c>
      <c r="H61" s="17">
        <v>1</v>
      </c>
      <c r="I61" s="17"/>
      <c r="J61" s="17"/>
      <c r="L61" s="37">
        <f>G42-G61</f>
        <v>20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5"/>
        <v>1</v>
      </c>
      <c r="H62" s="17">
        <v>1</v>
      </c>
      <c r="I62" s="17"/>
      <c r="J62" s="17"/>
      <c r="L62" s="37">
        <f>G40-G62</f>
        <v>2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5"/>
        <v>1</v>
      </c>
      <c r="H63" s="17">
        <v>1</v>
      </c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5"/>
        <v>1</v>
      </c>
      <c r="H64" s="17">
        <v>1</v>
      </c>
      <c r="I64" s="17"/>
      <c r="J64" s="17"/>
      <c r="L64" s="37">
        <f>(G41+G43+G45)-G64</f>
        <v>4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110</v>
      </c>
      <c r="H65" s="17">
        <f t="shared" ref="H65:J65" si="6">SUM(H66:H70)</f>
        <v>110</v>
      </c>
      <c r="I65" s="17">
        <f t="shared" si="6"/>
        <v>0</v>
      </c>
      <c r="J65" s="17">
        <f t="shared" si="6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69" si="7">SUM(H66:J66)</f>
        <v>87</v>
      </c>
      <c r="H66" s="17">
        <v>87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7"/>
        <v>23</v>
      </c>
      <c r="H67" s="17">
        <v>23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7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7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/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v>8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v>548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5.0000000000000001E-3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N80"/>
  <sheetViews>
    <sheetView topLeftCell="A58" workbookViewId="0">
      <selection activeCell="I79" sqref="I79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67</v>
      </c>
      <c r="E6" s="18">
        <v>0</v>
      </c>
      <c r="F6" s="18">
        <v>0</v>
      </c>
      <c r="G6" s="18">
        <v>67</v>
      </c>
      <c r="H6" s="17" t="s">
        <v>7</v>
      </c>
      <c r="I6" s="17" t="s">
        <v>7</v>
      </c>
      <c r="J6" s="36">
        <f>SUM(D6:F6)</f>
        <v>67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36</v>
      </c>
      <c r="E8" s="18">
        <v>0</v>
      </c>
      <c r="F8" s="18">
        <v>0</v>
      </c>
      <c r="G8" s="18">
        <v>36</v>
      </c>
      <c r="H8" s="17" t="s">
        <v>7</v>
      </c>
      <c r="I8" s="17" t="s">
        <v>7</v>
      </c>
      <c r="J8" s="36">
        <f t="shared" si="0"/>
        <v>36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4</v>
      </c>
      <c r="E10" s="17">
        <v>0</v>
      </c>
      <c r="F10" s="17">
        <v>0</v>
      </c>
      <c r="G10" s="18">
        <v>4</v>
      </c>
      <c r="H10" s="17" t="s">
        <v>7</v>
      </c>
      <c r="I10" s="17" t="s">
        <v>7</v>
      </c>
      <c r="J10" s="36">
        <f t="shared" si="0"/>
        <v>4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3205</v>
      </c>
      <c r="E11" s="17">
        <v>0</v>
      </c>
      <c r="F11" s="17">
        <v>0</v>
      </c>
      <c r="G11" s="18">
        <v>3205</v>
      </c>
      <c r="H11" s="17">
        <v>1749</v>
      </c>
      <c r="I11" s="17">
        <v>901</v>
      </c>
      <c r="J11" s="36">
        <f t="shared" si="0"/>
        <v>3205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2515</v>
      </c>
      <c r="E12" s="17">
        <v>0</v>
      </c>
      <c r="F12" s="17">
        <v>0</v>
      </c>
      <c r="G12" s="18">
        <v>2515</v>
      </c>
      <c r="H12" s="17">
        <v>1164</v>
      </c>
      <c r="I12" s="17">
        <v>435</v>
      </c>
      <c r="J12" s="36">
        <f t="shared" si="0"/>
        <v>2515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61</v>
      </c>
      <c r="E13" s="17">
        <v>0</v>
      </c>
      <c r="F13" s="17">
        <v>0</v>
      </c>
      <c r="G13" s="18">
        <v>61</v>
      </c>
      <c r="H13" s="17">
        <v>61</v>
      </c>
      <c r="I13" s="17">
        <v>4</v>
      </c>
      <c r="J13" s="36">
        <f t="shared" si="0"/>
        <v>61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3205</v>
      </c>
      <c r="E17" s="17">
        <v>0</v>
      </c>
      <c r="F17" s="17">
        <v>0</v>
      </c>
      <c r="G17" s="18">
        <v>3205</v>
      </c>
      <c r="H17" s="17">
        <v>1749</v>
      </c>
      <c r="I17" s="17">
        <v>901</v>
      </c>
      <c r="J17" s="36">
        <f t="shared" si="0"/>
        <v>3205</v>
      </c>
      <c r="K17" s="36">
        <f>H11+H14</f>
        <v>1749</v>
      </c>
      <c r="L17" s="36">
        <f>I11+I14</f>
        <v>901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2515</v>
      </c>
      <c r="E18" s="17">
        <v>0</v>
      </c>
      <c r="F18" s="17">
        <v>0</v>
      </c>
      <c r="G18" s="18">
        <v>2515</v>
      </c>
      <c r="H18" s="17">
        <v>1164</v>
      </c>
      <c r="I18" s="17">
        <v>435</v>
      </c>
      <c r="J18" s="43">
        <f t="shared" si="0"/>
        <v>2515</v>
      </c>
      <c r="K18" s="43">
        <f>H12+H15</f>
        <v>1164</v>
      </c>
      <c r="L18" s="43">
        <f>I12+I15</f>
        <v>435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78.471138845553824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78.471138845553824</v>
      </c>
      <c r="H19" s="35">
        <f t="shared" si="1"/>
        <v>66.552315608919386</v>
      </c>
      <c r="I19" s="35">
        <f t="shared" si="1"/>
        <v>48.279689234184239</v>
      </c>
      <c r="J19" s="44">
        <f>G12+G15</f>
        <v>2515</v>
      </c>
      <c r="K19" s="45">
        <f>H12+H15</f>
        <v>1164</v>
      </c>
      <c r="L19" s="45">
        <f>I12+I15</f>
        <v>435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2515</v>
      </c>
      <c r="E22" s="19">
        <f t="shared" ref="E22:G22" si="2">E18+E20+E21</f>
        <v>0</v>
      </c>
      <c r="F22" s="19">
        <f t="shared" si="2"/>
        <v>0</v>
      </c>
      <c r="G22" s="19">
        <f t="shared" si="2"/>
        <v>2515</v>
      </c>
      <c r="H22" s="19">
        <f>H18+H20+H21</f>
        <v>1164</v>
      </c>
      <c r="I22" s="19">
        <f>I18+I21</f>
        <v>435</v>
      </c>
      <c r="J22" s="36">
        <f>G18+G20+G21</f>
        <v>2515</v>
      </c>
      <c r="K22" s="36">
        <f>H18+H20+H21</f>
        <v>1164</v>
      </c>
      <c r="L22" s="36">
        <f>I18+I21</f>
        <v>435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/>
      <c r="E23" s="17"/>
      <c r="F23" s="17"/>
      <c r="G23" s="17"/>
      <c r="H23" s="17"/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67</v>
      </c>
      <c r="H29" s="17">
        <v>0</v>
      </c>
      <c r="I29" s="17">
        <v>61</v>
      </c>
      <c r="J29" s="17">
        <v>14</v>
      </c>
      <c r="K29" s="37">
        <f>G31+G32</f>
        <v>67</v>
      </c>
      <c r="L29" s="37">
        <f>H31+H32</f>
        <v>0</v>
      </c>
      <c r="M29" s="37">
        <f>I31+I32</f>
        <v>61</v>
      </c>
      <c r="N29" s="37">
        <f>J31+J32</f>
        <v>14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67</v>
      </c>
      <c r="H31" s="17">
        <v>0</v>
      </c>
      <c r="I31" s="17">
        <v>61</v>
      </c>
      <c r="J31" s="17">
        <v>14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9</v>
      </c>
      <c r="H33" s="17">
        <v>0</v>
      </c>
      <c r="I33" s="17">
        <v>9</v>
      </c>
      <c r="J33" s="17">
        <v>5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149</v>
      </c>
      <c r="H34" s="17">
        <v>0</v>
      </c>
      <c r="I34" s="17">
        <v>134</v>
      </c>
      <c r="J34" s="17">
        <v>39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189</v>
      </c>
      <c r="H35" s="17">
        <v>0</v>
      </c>
      <c r="I35" s="17">
        <v>151</v>
      </c>
      <c r="J35" s="17">
        <v>47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153</v>
      </c>
      <c r="H36" s="17">
        <v>0</v>
      </c>
      <c r="I36" s="17">
        <v>145</v>
      </c>
      <c r="J36" s="17">
        <v>50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9</v>
      </c>
      <c r="H39" s="17">
        <v>0</v>
      </c>
      <c r="I39" s="17">
        <v>9</v>
      </c>
      <c r="J39" s="17">
        <v>3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10</v>
      </c>
      <c r="H42" s="17">
        <v>0</v>
      </c>
      <c r="I42" s="17">
        <v>9</v>
      </c>
      <c r="J42" s="17">
        <v>1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1</v>
      </c>
      <c r="H45" s="17">
        <v>1</v>
      </c>
      <c r="I45" s="17">
        <v>1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</v>
      </c>
      <c r="H58" s="17">
        <f t="shared" ref="H58:J58" si="3">SUM(H59:H64)</f>
        <v>1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10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0</v>
      </c>
      <c r="H63" s="17"/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1</v>
      </c>
      <c r="H64" s="17">
        <v>1</v>
      </c>
      <c r="I64" s="17"/>
      <c r="J64" s="17"/>
      <c r="L64" s="37">
        <f>(G41+G43+G45)-G64</f>
        <v>0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79</v>
      </c>
      <c r="H65" s="17">
        <f t="shared" ref="H65:J65" si="5">SUM(H66:H70)</f>
        <v>79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44</v>
      </c>
      <c r="H66" s="17">
        <v>44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35</v>
      </c>
      <c r="H67" s="17">
        <v>35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9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4.1000000000000003E-3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N80"/>
  <sheetViews>
    <sheetView topLeftCell="A55" workbookViewId="0">
      <selection activeCell="D22" sqref="D22:I22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119</v>
      </c>
      <c r="E6" s="18">
        <v>0</v>
      </c>
      <c r="F6" s="18">
        <v>0</v>
      </c>
      <c r="G6" s="18">
        <v>119</v>
      </c>
      <c r="H6" s="17" t="s">
        <v>7</v>
      </c>
      <c r="I6" s="17" t="s">
        <v>7</v>
      </c>
      <c r="J6" s="36">
        <f>SUM(D6:F6)</f>
        <v>119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17</v>
      </c>
      <c r="E8" s="18">
        <v>0</v>
      </c>
      <c r="F8" s="18">
        <v>0</v>
      </c>
      <c r="G8" s="18">
        <v>17</v>
      </c>
      <c r="H8" s="17" t="s">
        <v>7</v>
      </c>
      <c r="I8" s="17" t="s">
        <v>7</v>
      </c>
      <c r="J8" s="36">
        <f t="shared" si="0"/>
        <v>17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0</v>
      </c>
      <c r="E10" s="17">
        <v>0</v>
      </c>
      <c r="F10" s="17">
        <v>0</v>
      </c>
      <c r="G10" s="18">
        <v>0</v>
      </c>
      <c r="H10" s="17" t="s">
        <v>7</v>
      </c>
      <c r="I10" s="17" t="s">
        <v>7</v>
      </c>
      <c r="J10" s="36">
        <f t="shared" si="0"/>
        <v>0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8838</v>
      </c>
      <c r="E11" s="17">
        <v>0</v>
      </c>
      <c r="F11" s="17">
        <v>0</v>
      </c>
      <c r="G11" s="18">
        <v>8838</v>
      </c>
      <c r="H11" s="17">
        <v>5886</v>
      </c>
      <c r="I11" s="17">
        <v>2500</v>
      </c>
      <c r="J11" s="36">
        <f t="shared" si="0"/>
        <v>8838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6243</v>
      </c>
      <c r="E12" s="17">
        <v>0</v>
      </c>
      <c r="F12" s="17">
        <v>0</v>
      </c>
      <c r="G12" s="18">
        <v>6243</v>
      </c>
      <c r="H12" s="17">
        <v>4748</v>
      </c>
      <c r="I12" s="17">
        <v>1495</v>
      </c>
      <c r="J12" s="36">
        <f t="shared" si="0"/>
        <v>6243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407</v>
      </c>
      <c r="E13" s="17">
        <v>0</v>
      </c>
      <c r="F13" s="17">
        <v>0</v>
      </c>
      <c r="G13" s="18">
        <v>407</v>
      </c>
      <c r="H13" s="17">
        <v>299</v>
      </c>
      <c r="I13" s="17">
        <v>99</v>
      </c>
      <c r="J13" s="36">
        <f t="shared" si="0"/>
        <v>407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8838</v>
      </c>
      <c r="E17" s="17">
        <v>0</v>
      </c>
      <c r="F17" s="17">
        <v>0</v>
      </c>
      <c r="G17" s="18">
        <v>8838</v>
      </c>
      <c r="H17" s="17">
        <v>5886</v>
      </c>
      <c r="I17" s="17">
        <v>2500</v>
      </c>
      <c r="J17" s="36">
        <f t="shared" si="0"/>
        <v>8838</v>
      </c>
      <c r="K17" s="36">
        <f>H11+H14</f>
        <v>5886</v>
      </c>
      <c r="L17" s="36">
        <f>I11+I14</f>
        <v>2500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6243</v>
      </c>
      <c r="E18" s="17">
        <v>0</v>
      </c>
      <c r="F18" s="17">
        <v>0</v>
      </c>
      <c r="G18" s="18">
        <v>6243</v>
      </c>
      <c r="H18" s="17">
        <v>4748</v>
      </c>
      <c r="I18" s="17">
        <v>1495</v>
      </c>
      <c r="J18" s="43">
        <f t="shared" si="0"/>
        <v>6243</v>
      </c>
      <c r="K18" s="43">
        <f>H12+H15</f>
        <v>4748</v>
      </c>
      <c r="L18" s="43">
        <f>I12+I15</f>
        <v>1495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71">
        <f>D18*100/D17</f>
        <v>70.638153428377464</v>
      </c>
      <c r="E19" s="71" t="e">
        <f t="shared" ref="E19:I19" si="1">E18*100/E17</f>
        <v>#DIV/0!</v>
      </c>
      <c r="F19" s="71" t="e">
        <f t="shared" si="1"/>
        <v>#DIV/0!</v>
      </c>
      <c r="G19" s="71">
        <f t="shared" si="1"/>
        <v>70.638153428377464</v>
      </c>
      <c r="H19" s="71">
        <f t="shared" si="1"/>
        <v>80.665987088005437</v>
      </c>
      <c r="I19" s="71">
        <f t="shared" si="1"/>
        <v>59.8</v>
      </c>
      <c r="J19" s="44">
        <f>G12+G15</f>
        <v>6243</v>
      </c>
      <c r="K19" s="45">
        <f>H12+H15</f>
        <v>4748</v>
      </c>
      <c r="L19" s="45">
        <f>I12+I15</f>
        <v>1495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39">
        <v>25</v>
      </c>
      <c r="E21" s="39">
        <f>'[15]свод разд2'!CE73</f>
        <v>0</v>
      </c>
      <c r="F21" s="39">
        <f>'[15]свод разд2'!CF73</f>
        <v>0</v>
      </c>
      <c r="G21" s="39">
        <v>25</v>
      </c>
      <c r="H21" s="39">
        <f>'[15]свод разд2'!CH73</f>
        <v>0</v>
      </c>
      <c r="I21" s="39">
        <v>25</v>
      </c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6268</v>
      </c>
      <c r="E22" s="19">
        <f t="shared" ref="E22:G22" si="2">E18+E20+E21</f>
        <v>0</v>
      </c>
      <c r="F22" s="19">
        <f t="shared" si="2"/>
        <v>0</v>
      </c>
      <c r="G22" s="19">
        <f t="shared" si="2"/>
        <v>6268</v>
      </c>
      <c r="H22" s="19">
        <f>H18+H20+H21</f>
        <v>4748</v>
      </c>
      <c r="I22" s="19">
        <f>I18+I21</f>
        <v>1520</v>
      </c>
      <c r="J22" s="36">
        <f>G18+G20+G21</f>
        <v>6268</v>
      </c>
      <c r="K22" s="36">
        <f>H18+H20+H21</f>
        <v>4748</v>
      </c>
      <c r="L22" s="36">
        <f>I18+I21</f>
        <v>1520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114</v>
      </c>
      <c r="E23" s="17"/>
      <c r="F23" s="17"/>
      <c r="G23" s="17">
        <v>114</v>
      </c>
      <c r="H23" s="17"/>
      <c r="I23" s="17">
        <v>14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39">
        <v>119</v>
      </c>
      <c r="H29" s="39"/>
      <c r="I29" s="39">
        <v>95</v>
      </c>
      <c r="J29" s="39">
        <v>25</v>
      </c>
      <c r="K29" s="37">
        <f>G31+G32</f>
        <v>119</v>
      </c>
      <c r="L29" s="37">
        <f>H31+H32</f>
        <v>0</v>
      </c>
      <c r="M29" s="37">
        <f>I31+I32</f>
        <v>95</v>
      </c>
      <c r="N29" s="37">
        <f>J31+J32</f>
        <v>25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39" t="s">
        <v>7</v>
      </c>
      <c r="H30" s="39" t="s">
        <v>7</v>
      </c>
      <c r="I30" s="39" t="s">
        <v>7</v>
      </c>
      <c r="J30" s="39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39">
        <v>119</v>
      </c>
      <c r="H31" s="39">
        <f>'[15]Свод разд 3'!H72</f>
        <v>0</v>
      </c>
      <c r="I31" s="39">
        <v>95</v>
      </c>
      <c r="J31" s="39">
        <v>25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39"/>
      <c r="H32" s="39">
        <f>'[15]Свод разд 3'!L72</f>
        <v>0</v>
      </c>
      <c r="I32" s="39">
        <f>'[15]Свод разд 3'!M72</f>
        <v>0</v>
      </c>
      <c r="J32" s="39">
        <f>'[15]Свод разд 3'!N72</f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39">
        <v>43</v>
      </c>
      <c r="H33" s="39">
        <f>'[15]Свод разд 3'!P72</f>
        <v>0</v>
      </c>
      <c r="I33" s="39">
        <v>35</v>
      </c>
      <c r="J33" s="39">
        <v>8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39">
        <v>561</v>
      </c>
      <c r="H34" s="39">
        <f>'[15]Свод разд 3'!T72</f>
        <v>0</v>
      </c>
      <c r="I34" s="39">
        <v>240</v>
      </c>
      <c r="J34" s="39">
        <v>50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39">
        <v>508</v>
      </c>
      <c r="H35" s="39">
        <f>'[15]Свод разд 3'!X72</f>
        <v>0</v>
      </c>
      <c r="I35" s="39">
        <v>360</v>
      </c>
      <c r="J35" s="39">
        <v>110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39">
        <v>372</v>
      </c>
      <c r="H36" s="39">
        <f>'[15]Свод разд 3'!AB72</f>
        <v>0</v>
      </c>
      <c r="I36" s="39">
        <v>240</v>
      </c>
      <c r="J36" s="39">
        <v>50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39"/>
      <c r="H37" s="39">
        <f>'[15]Свод разд 3'!AF72</f>
        <v>0</v>
      </c>
      <c r="I37" s="39"/>
      <c r="J37" s="39"/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39">
        <f>'[15]Свод разд 3'!AI72</f>
        <v>0</v>
      </c>
      <c r="H38" s="39">
        <f>'[15]Свод разд 3'!AJ72</f>
        <v>0</v>
      </c>
      <c r="I38" s="39">
        <f>'[15]Свод разд 3'!AK72</f>
        <v>0</v>
      </c>
      <c r="J38" s="39">
        <f>'[15]Свод разд 3'!AL72</f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39">
        <f>'[15]Свод разд 3'!AM72</f>
        <v>0</v>
      </c>
      <c r="H39" s="39">
        <f>'[15]Свод разд 3'!AN72</f>
        <v>0</v>
      </c>
      <c r="I39" s="39">
        <f>'[15]Свод разд 3'!AO72</f>
        <v>0</v>
      </c>
      <c r="J39" s="39">
        <f>'[15]Свод разд 3'!AP72</f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39">
        <f>'[15]Свод разд 3'!AQ72</f>
        <v>0</v>
      </c>
      <c r="H40" s="39">
        <f>'[15]Свод разд 3'!AR72</f>
        <v>0</v>
      </c>
      <c r="I40" s="39">
        <f>'[15]Свод разд 3'!AS72</f>
        <v>0</v>
      </c>
      <c r="J40" s="39">
        <f>'[15]Свод разд 3'!AT72</f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39">
        <f>'[15]Свод разд 3'!AU72</f>
        <v>0</v>
      </c>
      <c r="H41" s="39">
        <f>'[15]Свод разд 3'!AV72</f>
        <v>0</v>
      </c>
      <c r="I41" s="39">
        <f>'[15]Свод разд 3'!AW72</f>
        <v>0</v>
      </c>
      <c r="J41" s="39">
        <f>'[15]Свод разд 3'!AX72</f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39">
        <v>15</v>
      </c>
      <c r="H42" s="39">
        <v>1</v>
      </c>
      <c r="I42" s="39">
        <v>10</v>
      </c>
      <c r="J42" s="39">
        <f>'[15]Свод разд 3'!BB72</f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39">
        <v>1</v>
      </c>
      <c r="H43" s="39">
        <v>1</v>
      </c>
      <c r="I43" s="39">
        <v>1</v>
      </c>
      <c r="J43" s="39">
        <f>'[15]Свод разд 3'!BF72</f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39">
        <v>1</v>
      </c>
      <c r="H44" s="39">
        <v>1</v>
      </c>
      <c r="I44" s="39">
        <v>1</v>
      </c>
      <c r="J44" s="39">
        <f>'[15]Свод разд 3'!BJ72</f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39">
        <v>2</v>
      </c>
      <c r="H45" s="39">
        <v>2</v>
      </c>
      <c r="I45" s="39">
        <v>2</v>
      </c>
      <c r="J45" s="39">
        <f>'[15]Свод разд 3'!BN72</f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39"/>
      <c r="H46" s="39">
        <f>'[15]Свод разд 3'!BP72</f>
        <v>0</v>
      </c>
      <c r="I46" s="39"/>
      <c r="J46" s="39">
        <f>'[15]Свод разд 3'!BR72</f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39"/>
      <c r="H47" s="39">
        <f>'[15]Свод разд 3'!BT72</f>
        <v>0</v>
      </c>
      <c r="I47" s="39"/>
      <c r="J47" s="39">
        <f>'[15]Свод разд 3'!BV72</f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39">
        <f>'[15]Свод разд 3'!BW72</f>
        <v>0</v>
      </c>
      <c r="H48" s="39">
        <f>'[15]Свод разд 3'!BX72</f>
        <v>0</v>
      </c>
      <c r="I48" s="39">
        <f>'[15]Свод разд 3'!BY72</f>
        <v>0</v>
      </c>
      <c r="J48" s="39">
        <f>'[15]Свод разд 3'!BZ72</f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39"/>
      <c r="H49" s="39">
        <f>'[15]Свод разд 3'!CB72</f>
        <v>0</v>
      </c>
      <c r="I49" s="39"/>
      <c r="J49" s="39">
        <f>'[15]Свод разд 3'!CD72</f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39"/>
      <c r="H50" s="39">
        <f>'[15]Свод разд 3'!CF72</f>
        <v>0</v>
      </c>
      <c r="I50" s="39"/>
      <c r="J50" s="39">
        <f>'[15]Свод разд 3'!CH72</f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39">
        <f>'[15]Свод разд 3'!CI72</f>
        <v>0</v>
      </c>
      <c r="H51" s="39">
        <f>'[15]Свод разд 3'!CJ72</f>
        <v>0</v>
      </c>
      <c r="I51" s="39">
        <f>'[15]Свод разд 3'!CK72</f>
        <v>0</v>
      </c>
      <c r="J51" s="39">
        <f>'[15]Свод разд 3'!CL72</f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3</v>
      </c>
      <c r="H58" s="17">
        <f t="shared" ref="H58:J58" si="3">SUM(H59:H64)</f>
        <v>0</v>
      </c>
      <c r="I58" s="17">
        <f t="shared" si="3"/>
        <v>3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1</v>
      </c>
      <c r="H61" s="17"/>
      <c r="I61" s="17">
        <v>1</v>
      </c>
      <c r="J61" s="17"/>
      <c r="L61" s="37">
        <f>G42-G61</f>
        <v>14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/>
      <c r="I63" s="17">
        <v>1</v>
      </c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1</v>
      </c>
      <c r="H64" s="17"/>
      <c r="I64" s="17">
        <v>1</v>
      </c>
      <c r="J64" s="17"/>
      <c r="L64" s="37">
        <f>(G41+G43+G45)-G64</f>
        <v>2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4</v>
      </c>
      <c r="H65" s="17">
        <f t="shared" ref="H65:J65" si="5">SUM(H66:H70)</f>
        <v>4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4</v>
      </c>
      <c r="H66" s="17">
        <v>4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0</v>
      </c>
      <c r="H67" s="17"/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5.0000000000000001E-3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N80"/>
  <sheetViews>
    <sheetView topLeftCell="A61" workbookViewId="0">
      <selection activeCell="H40" sqref="H40"/>
    </sheetView>
  </sheetViews>
  <sheetFormatPr defaultRowHeight="12.75" x14ac:dyDescent="0.2"/>
  <sheetData>
    <row r="1" spans="1:12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2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2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2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2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2" ht="15.75" customHeight="1" x14ac:dyDescent="0.2">
      <c r="A6" s="31">
        <v>1</v>
      </c>
      <c r="B6" s="106" t="s">
        <v>6</v>
      </c>
      <c r="C6" s="106"/>
      <c r="D6" s="18">
        <v>173</v>
      </c>
      <c r="E6" s="18">
        <v>3</v>
      </c>
      <c r="F6" s="18">
        <v>3</v>
      </c>
      <c r="G6" s="18">
        <v>179</v>
      </c>
      <c r="H6" s="17" t="s">
        <v>7</v>
      </c>
      <c r="I6" s="17" t="s">
        <v>7</v>
      </c>
      <c r="J6" s="36">
        <f>SUM(D6:F6)</f>
        <v>179</v>
      </c>
    </row>
    <row r="7" spans="1:12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2" ht="15.75" customHeight="1" x14ac:dyDescent="0.2">
      <c r="A8" s="11" t="s">
        <v>55</v>
      </c>
      <c r="B8" s="106" t="s">
        <v>56</v>
      </c>
      <c r="C8" s="106"/>
      <c r="D8" s="18">
        <v>95</v>
      </c>
      <c r="E8" s="18">
        <v>2</v>
      </c>
      <c r="F8" s="18">
        <v>3</v>
      </c>
      <c r="G8" s="18">
        <v>100</v>
      </c>
      <c r="H8" s="17" t="s">
        <v>7</v>
      </c>
      <c r="I8" s="17" t="s">
        <v>7</v>
      </c>
      <c r="J8" s="36">
        <f t="shared" si="0"/>
        <v>100</v>
      </c>
    </row>
    <row r="9" spans="1:12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1</v>
      </c>
      <c r="F9" s="17"/>
      <c r="G9" s="18">
        <v>1</v>
      </c>
      <c r="H9" s="17" t="s">
        <v>7</v>
      </c>
      <c r="I9" s="17" t="s">
        <v>7</v>
      </c>
      <c r="J9" s="36">
        <f t="shared" si="0"/>
        <v>1</v>
      </c>
    </row>
    <row r="10" spans="1:12" ht="15.75" customHeight="1" x14ac:dyDescent="0.2">
      <c r="A10" s="11" t="s">
        <v>59</v>
      </c>
      <c r="B10" s="106" t="s">
        <v>9</v>
      </c>
      <c r="C10" s="106" t="s">
        <v>9</v>
      </c>
      <c r="D10" s="17">
        <v>3</v>
      </c>
      <c r="E10" s="17">
        <v>0</v>
      </c>
      <c r="F10" s="17"/>
      <c r="G10" s="18">
        <v>3</v>
      </c>
      <c r="H10" s="17" t="s">
        <v>7</v>
      </c>
      <c r="I10" s="17" t="s">
        <v>7</v>
      </c>
      <c r="J10" s="36">
        <f t="shared" si="0"/>
        <v>3</v>
      </c>
    </row>
    <row r="11" spans="1:12" ht="15.75" customHeight="1" x14ac:dyDescent="0.2">
      <c r="A11" s="11" t="s">
        <v>60</v>
      </c>
      <c r="B11" s="106" t="s">
        <v>10</v>
      </c>
      <c r="C11" s="106" t="s">
        <v>10</v>
      </c>
      <c r="D11" s="18">
        <v>16555</v>
      </c>
      <c r="E11" s="17">
        <v>255</v>
      </c>
      <c r="F11" s="17">
        <v>314</v>
      </c>
      <c r="G11" s="18">
        <v>17124</v>
      </c>
      <c r="H11" s="17">
        <v>9389</v>
      </c>
      <c r="I11" s="17">
        <v>8050</v>
      </c>
      <c r="J11" s="36">
        <f t="shared" si="0"/>
        <v>17124</v>
      </c>
    </row>
    <row r="12" spans="1:12" ht="15.75" customHeight="1" x14ac:dyDescent="0.2">
      <c r="A12" s="11" t="s">
        <v>61</v>
      </c>
      <c r="B12" s="106" t="s">
        <v>111</v>
      </c>
      <c r="C12" s="106" t="s">
        <v>11</v>
      </c>
      <c r="D12" s="18">
        <v>8906</v>
      </c>
      <c r="E12" s="17">
        <v>100</v>
      </c>
      <c r="F12" s="17">
        <v>125</v>
      </c>
      <c r="G12" s="18">
        <v>9131</v>
      </c>
      <c r="H12" s="17">
        <v>5281</v>
      </c>
      <c r="I12" s="17">
        <v>4010</v>
      </c>
      <c r="J12" s="36">
        <f t="shared" si="0"/>
        <v>9131</v>
      </c>
    </row>
    <row r="13" spans="1:12" ht="15.75" customHeight="1" x14ac:dyDescent="0.2">
      <c r="A13" s="11" t="s">
        <v>62</v>
      </c>
      <c r="B13" s="106" t="s">
        <v>112</v>
      </c>
      <c r="C13" s="106" t="s">
        <v>12</v>
      </c>
      <c r="D13" s="18">
        <v>308</v>
      </c>
      <c r="E13" s="17">
        <v>31</v>
      </c>
      <c r="F13" s="17">
        <v>45</v>
      </c>
      <c r="G13" s="18">
        <v>384</v>
      </c>
      <c r="H13" s="17">
        <v>284</v>
      </c>
      <c r="I13" s="17">
        <v>97</v>
      </c>
      <c r="J13" s="36">
        <f t="shared" si="0"/>
        <v>384</v>
      </c>
    </row>
    <row r="14" spans="1:12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1251</v>
      </c>
      <c r="F14" s="17"/>
      <c r="G14" s="18">
        <v>1251</v>
      </c>
      <c r="H14" s="17">
        <v>1120</v>
      </c>
      <c r="I14" s="17">
        <v>1251</v>
      </c>
      <c r="J14" s="36">
        <f t="shared" si="0"/>
        <v>1251</v>
      </c>
    </row>
    <row r="15" spans="1:12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1251</v>
      </c>
      <c r="F15" s="17"/>
      <c r="G15" s="18">
        <v>1251</v>
      </c>
      <c r="H15" s="17">
        <v>1120</v>
      </c>
      <c r="I15" s="17">
        <v>1251</v>
      </c>
      <c r="J15" s="36">
        <f t="shared" si="0"/>
        <v>1251</v>
      </c>
      <c r="L15" s="42">
        <f>G11+G14</f>
        <v>18375</v>
      </c>
    </row>
    <row r="16" spans="1:12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110</v>
      </c>
      <c r="F16" s="17"/>
      <c r="G16" s="18">
        <v>110</v>
      </c>
      <c r="H16" s="17">
        <v>95</v>
      </c>
      <c r="I16" s="17">
        <v>110</v>
      </c>
      <c r="J16" s="36">
        <f t="shared" si="0"/>
        <v>110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16555</v>
      </c>
      <c r="E17" s="17">
        <v>1506</v>
      </c>
      <c r="F17" s="17">
        <v>314</v>
      </c>
      <c r="G17" s="18">
        <v>18375</v>
      </c>
      <c r="H17" s="17">
        <v>10509</v>
      </c>
      <c r="I17" s="17">
        <v>9301</v>
      </c>
      <c r="J17" s="36">
        <f t="shared" si="0"/>
        <v>18375</v>
      </c>
      <c r="K17" s="36">
        <f>H11+H14</f>
        <v>10509</v>
      </c>
      <c r="L17" s="36">
        <f>I11+I14</f>
        <v>9301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8906</v>
      </c>
      <c r="E18" s="17">
        <v>1351</v>
      </c>
      <c r="F18" s="17">
        <v>125</v>
      </c>
      <c r="G18" s="18">
        <v>10382</v>
      </c>
      <c r="H18" s="17">
        <v>6401</v>
      </c>
      <c r="I18" s="17">
        <v>5261</v>
      </c>
      <c r="J18" s="43">
        <f t="shared" si="0"/>
        <v>10382</v>
      </c>
      <c r="K18" s="43">
        <f>H12+H15</f>
        <v>6401</v>
      </c>
      <c r="L18" s="43">
        <f>I12+I15</f>
        <v>5261</v>
      </c>
      <c r="N18" s="42">
        <f>G12+G15</f>
        <v>10382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53.796436122017518</v>
      </c>
      <c r="E19" s="35">
        <f t="shared" ref="E19:I19" si="1">E18*100/E17</f>
        <v>89.70783532536521</v>
      </c>
      <c r="F19" s="35">
        <f t="shared" si="1"/>
        <v>39.808917197452232</v>
      </c>
      <c r="G19" s="35">
        <f t="shared" si="1"/>
        <v>56.500680272108845</v>
      </c>
      <c r="H19" s="35">
        <f t="shared" si="1"/>
        <v>60.909696450661336</v>
      </c>
      <c r="I19" s="35">
        <f t="shared" si="1"/>
        <v>56.563810342973873</v>
      </c>
      <c r="J19" s="44">
        <f>G12+G15</f>
        <v>10382</v>
      </c>
      <c r="K19" s="45">
        <f>H12+H15</f>
        <v>6401</v>
      </c>
      <c r="L19" s="45">
        <f>I12+I15</f>
        <v>5261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489</v>
      </c>
      <c r="E20" s="17"/>
      <c r="F20" s="17"/>
      <c r="G20" s="17">
        <v>489</v>
      </c>
      <c r="H20" s="17">
        <v>410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>
        <v>113</v>
      </c>
      <c r="E21" s="17"/>
      <c r="F21" s="17"/>
      <c r="G21" s="17">
        <v>113</v>
      </c>
      <c r="H21" s="17">
        <v>32</v>
      </c>
      <c r="I21" s="17">
        <v>30</v>
      </c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9508</v>
      </c>
      <c r="E22" s="19">
        <f t="shared" ref="E22:G22" si="2">E18+E20+E21</f>
        <v>1351</v>
      </c>
      <c r="F22" s="19">
        <f t="shared" si="2"/>
        <v>125</v>
      </c>
      <c r="G22" s="19">
        <f t="shared" si="2"/>
        <v>10984</v>
      </c>
      <c r="H22" s="19">
        <f>H18+H20+H21</f>
        <v>6843</v>
      </c>
      <c r="I22" s="19">
        <f>I18+I21</f>
        <v>5291</v>
      </c>
      <c r="J22" s="36">
        <f>G18+G20+G21</f>
        <v>10984</v>
      </c>
      <c r="K22" s="36">
        <f>H18+H20+H21</f>
        <v>6843</v>
      </c>
      <c r="L22" s="36">
        <f>I18+I21</f>
        <v>5291</v>
      </c>
      <c r="N22" s="42">
        <f>G18+G20+G21</f>
        <v>10984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/>
      <c r="E23" s="17"/>
      <c r="F23" s="17"/>
      <c r="G23" s="17"/>
      <c r="H23" s="17"/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f>G31+G32</f>
        <v>179</v>
      </c>
      <c r="H29" s="17">
        <f t="shared" ref="H29:J29" si="3">H31+H32</f>
        <v>1</v>
      </c>
      <c r="I29" s="17">
        <f t="shared" si="3"/>
        <v>163</v>
      </c>
      <c r="J29" s="17">
        <f t="shared" si="3"/>
        <v>56</v>
      </c>
      <c r="K29" s="37">
        <f>G31+G32</f>
        <v>179</v>
      </c>
      <c r="L29" s="37">
        <f>H31+H32</f>
        <v>1</v>
      </c>
      <c r="M29" s="37">
        <f>I31+I32</f>
        <v>163</v>
      </c>
      <c r="N29" s="37">
        <f>J31+J32</f>
        <v>56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178</v>
      </c>
      <c r="H31" s="17">
        <v>1</v>
      </c>
      <c r="I31" s="17">
        <v>163</v>
      </c>
      <c r="J31" s="17">
        <v>55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1</v>
      </c>
      <c r="H32" s="17">
        <v>0</v>
      </c>
      <c r="I32" s="17"/>
      <c r="J32" s="17">
        <v>1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71</v>
      </c>
      <c r="H33" s="17">
        <v>0</v>
      </c>
      <c r="I33" s="17">
        <v>71</v>
      </c>
      <c r="J33" s="17">
        <v>9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721</v>
      </c>
      <c r="H34" s="17">
        <v>0</v>
      </c>
      <c r="I34" s="17">
        <v>678</v>
      </c>
      <c r="J34" s="17">
        <v>175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651</v>
      </c>
      <c r="H35" s="17">
        <v>0</v>
      </c>
      <c r="I35" s="17">
        <v>497</v>
      </c>
      <c r="J35" s="17">
        <v>201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390</v>
      </c>
      <c r="H36" s="17">
        <v>0</v>
      </c>
      <c r="I36" s="17">
        <v>390</v>
      </c>
      <c r="J36" s="17">
        <v>98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6</v>
      </c>
      <c r="H37" s="17">
        <v>0</v>
      </c>
      <c r="I37" s="17">
        <v>5</v>
      </c>
      <c r="J37" s="17">
        <v>2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50</v>
      </c>
      <c r="H38" s="17">
        <v>0</v>
      </c>
      <c r="I38" s="17">
        <v>34</v>
      </c>
      <c r="J38" s="17">
        <v>20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3</v>
      </c>
      <c r="H40" s="17">
        <v>2</v>
      </c>
      <c r="I40" s="17">
        <v>1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3</v>
      </c>
      <c r="H41" s="17">
        <v>3</v>
      </c>
      <c r="I41" s="17">
        <v>3</v>
      </c>
      <c r="J41" s="17"/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9</v>
      </c>
      <c r="H42" s="17">
        <v>1</v>
      </c>
      <c r="I42" s="17">
        <v>9</v>
      </c>
      <c r="J42" s="17"/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1</v>
      </c>
      <c r="H43" s="17">
        <v>1</v>
      </c>
      <c r="I43" s="17">
        <v>1</v>
      </c>
      <c r="J43" s="17"/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3</v>
      </c>
      <c r="H45" s="17">
        <v>3</v>
      </c>
      <c r="I45" s="17">
        <v>2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8</v>
      </c>
      <c r="H58" s="17">
        <f t="shared" ref="H58:J58" si="4">SUM(H59:H64)</f>
        <v>1</v>
      </c>
      <c r="I58" s="17">
        <f t="shared" si="4"/>
        <v>7</v>
      </c>
      <c r="J58" s="17">
        <f t="shared" si="4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1</v>
      </c>
      <c r="H59" s="17"/>
      <c r="I59" s="17">
        <v>1</v>
      </c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5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5"/>
        <v>1</v>
      </c>
      <c r="H61" s="17"/>
      <c r="I61" s="17">
        <v>1</v>
      </c>
      <c r="J61" s="17"/>
      <c r="L61" s="37">
        <f>G42-G61</f>
        <v>8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5"/>
        <v>2</v>
      </c>
      <c r="H62" s="17"/>
      <c r="I62" s="17">
        <v>2</v>
      </c>
      <c r="J62" s="17"/>
      <c r="L62" s="37">
        <f>G40-G62</f>
        <v>1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5"/>
        <v>1</v>
      </c>
      <c r="H63" s="17"/>
      <c r="I63" s="17">
        <v>1</v>
      </c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5"/>
        <v>3</v>
      </c>
      <c r="H64" s="17">
        <v>1</v>
      </c>
      <c r="I64" s="17">
        <v>2</v>
      </c>
      <c r="J64" s="17"/>
      <c r="L64" s="37">
        <f>(G41+G43+G45)-G64</f>
        <v>4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145</v>
      </c>
      <c r="H65" s="17">
        <f t="shared" ref="H65:J65" si="6">SUM(H66:H70)</f>
        <v>145</v>
      </c>
      <c r="I65" s="17">
        <f t="shared" si="6"/>
        <v>0</v>
      </c>
      <c r="J65" s="17">
        <f t="shared" si="6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7">SUM(H66:J66)</f>
        <v>109</v>
      </c>
      <c r="H66" s="17">
        <v>109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7"/>
        <v>30</v>
      </c>
      <c r="H67" s="17">
        <v>30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7"/>
        <v>6</v>
      </c>
      <c r="H68" s="17">
        <v>6</v>
      </c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7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7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8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8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0.06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N80"/>
  <sheetViews>
    <sheetView topLeftCell="A52" workbookViewId="0">
      <selection activeCell="I51" sqref="I51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63</v>
      </c>
      <c r="E6" s="18">
        <v>0</v>
      </c>
      <c r="F6" s="18">
        <v>0</v>
      </c>
      <c r="G6" s="18">
        <v>63</v>
      </c>
      <c r="H6" s="17" t="s">
        <v>7</v>
      </c>
      <c r="I6" s="17" t="s">
        <v>7</v>
      </c>
      <c r="J6" s="36">
        <f>SUM(D6:F6)</f>
        <v>63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0</v>
      </c>
      <c r="E8" s="18">
        <v>0</v>
      </c>
      <c r="F8" s="18">
        <v>0</v>
      </c>
      <c r="G8" s="18">
        <v>0</v>
      </c>
      <c r="H8" s="17" t="s">
        <v>7</v>
      </c>
      <c r="I8" s="17" t="s">
        <v>7</v>
      </c>
      <c r="J8" s="36">
        <f t="shared" si="0"/>
        <v>0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/>
      <c r="E10" s="17">
        <v>0</v>
      </c>
      <c r="F10" s="17">
        <v>0</v>
      </c>
      <c r="G10" s="18"/>
      <c r="H10" s="17" t="s">
        <v>7</v>
      </c>
      <c r="I10" s="17" t="s">
        <v>7</v>
      </c>
      <c r="J10" s="36">
        <f t="shared" si="0"/>
        <v>0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10195</v>
      </c>
      <c r="E11" s="17">
        <v>0</v>
      </c>
      <c r="F11" s="17">
        <v>0</v>
      </c>
      <c r="G11" s="18">
        <v>10195</v>
      </c>
      <c r="H11" s="17">
        <v>9883</v>
      </c>
      <c r="I11" s="17">
        <v>1570</v>
      </c>
      <c r="J11" s="36">
        <f t="shared" si="0"/>
        <v>10195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2424</v>
      </c>
      <c r="E12" s="17">
        <v>0</v>
      </c>
      <c r="F12" s="17">
        <v>0</v>
      </c>
      <c r="G12" s="18">
        <v>2424</v>
      </c>
      <c r="H12" s="17">
        <v>1913</v>
      </c>
      <c r="I12" s="17">
        <v>115</v>
      </c>
      <c r="J12" s="36">
        <f t="shared" si="0"/>
        <v>2424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5</v>
      </c>
      <c r="E13" s="17">
        <v>0</v>
      </c>
      <c r="F13" s="17">
        <v>0</v>
      </c>
      <c r="G13" s="18">
        <v>5</v>
      </c>
      <c r="H13" s="17">
        <v>5</v>
      </c>
      <c r="I13" s="17"/>
      <c r="J13" s="36">
        <f t="shared" si="0"/>
        <v>5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/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/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10195</v>
      </c>
      <c r="E17" s="17">
        <v>0</v>
      </c>
      <c r="F17" s="17">
        <v>0</v>
      </c>
      <c r="G17" s="18">
        <v>10195</v>
      </c>
      <c r="H17" s="17">
        <v>9883</v>
      </c>
      <c r="I17" s="17">
        <v>1570</v>
      </c>
      <c r="J17" s="36">
        <f t="shared" si="0"/>
        <v>10195</v>
      </c>
      <c r="K17" s="36">
        <f>H11+H14</f>
        <v>9883</v>
      </c>
      <c r="L17" s="36">
        <f>I11+I14</f>
        <v>1570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2424</v>
      </c>
      <c r="E18" s="17">
        <v>0</v>
      </c>
      <c r="F18" s="17">
        <v>0</v>
      </c>
      <c r="G18" s="18">
        <v>2424</v>
      </c>
      <c r="H18" s="17">
        <v>1913</v>
      </c>
      <c r="I18" s="17">
        <v>115</v>
      </c>
      <c r="J18" s="43">
        <f t="shared" si="0"/>
        <v>2424</v>
      </c>
      <c r="K18" s="43">
        <f>H12+H15</f>
        <v>1913</v>
      </c>
      <c r="L18" s="43">
        <f>I12+I15</f>
        <v>115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23.776360961255516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23.776360961255516</v>
      </c>
      <c r="H19" s="35">
        <f t="shared" si="1"/>
        <v>19.356470707275118</v>
      </c>
      <c r="I19" s="35">
        <f t="shared" si="1"/>
        <v>7.3248407643312099</v>
      </c>
      <c r="J19" s="44">
        <f>G12+G15</f>
        <v>2424</v>
      </c>
      <c r="K19" s="45">
        <f>H12+H15</f>
        <v>1913</v>
      </c>
      <c r="L19" s="45">
        <f>I12+I15</f>
        <v>115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2424</v>
      </c>
      <c r="E22" s="19">
        <f t="shared" ref="E22:G22" si="2">E18+E20+E21</f>
        <v>0</v>
      </c>
      <c r="F22" s="19">
        <f t="shared" si="2"/>
        <v>0</v>
      </c>
      <c r="G22" s="19">
        <f t="shared" si="2"/>
        <v>2424</v>
      </c>
      <c r="H22" s="19">
        <f>H18+H20+H21</f>
        <v>1913</v>
      </c>
      <c r="I22" s="19">
        <f>I18+I21</f>
        <v>115</v>
      </c>
      <c r="J22" s="36">
        <f>G18+G20+G21</f>
        <v>2424</v>
      </c>
      <c r="K22" s="36">
        <f>H18+H20+H21</f>
        <v>1913</v>
      </c>
      <c r="L22" s="36">
        <f>I18+I21</f>
        <v>115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1946</v>
      </c>
      <c r="E23" s="17"/>
      <c r="F23" s="17"/>
      <c r="G23" s="17">
        <v>1946</v>
      </c>
      <c r="H23" s="17"/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63</v>
      </c>
      <c r="H29" s="17">
        <v>0</v>
      </c>
      <c r="I29" s="17">
        <v>63</v>
      </c>
      <c r="J29" s="17">
        <v>10</v>
      </c>
      <c r="K29" s="37">
        <f>G31+G32</f>
        <v>63</v>
      </c>
      <c r="L29" s="37">
        <f>H31+H32</f>
        <v>0</v>
      </c>
      <c r="M29" s="37">
        <f>I31+I32</f>
        <v>63</v>
      </c>
      <c r="N29" s="37">
        <f>J31+J32</f>
        <v>10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63</v>
      </c>
      <c r="H31" s="17">
        <v>0</v>
      </c>
      <c r="I31" s="17">
        <v>63</v>
      </c>
      <c r="J31" s="17">
        <v>10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10</v>
      </c>
      <c r="H33" s="17">
        <v>0</v>
      </c>
      <c r="I33" s="17">
        <v>7</v>
      </c>
      <c r="J33" s="17">
        <v>4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188</v>
      </c>
      <c r="H34" s="17">
        <v>0</v>
      </c>
      <c r="I34" s="17">
        <v>98</v>
      </c>
      <c r="J34" s="17">
        <v>4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202</v>
      </c>
      <c r="H35" s="17">
        <v>0</v>
      </c>
      <c r="I35" s="17">
        <v>110</v>
      </c>
      <c r="J35" s="17">
        <v>7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197</v>
      </c>
      <c r="H36" s="17">
        <v>0</v>
      </c>
      <c r="I36" s="17">
        <v>184</v>
      </c>
      <c r="J36" s="17">
        <v>3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/>
      <c r="H37" s="17">
        <v>0</v>
      </c>
      <c r="I37" s="17"/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/>
      <c r="H38" s="17">
        <v>0</v>
      </c>
      <c r="I38" s="17"/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1</v>
      </c>
      <c r="H39" s="17">
        <v>0</v>
      </c>
      <c r="I39" s="17"/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1</v>
      </c>
      <c r="H40" s="17">
        <v>0</v>
      </c>
      <c r="I40" s="17">
        <v>1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7</v>
      </c>
      <c r="H42" s="17">
        <v>0</v>
      </c>
      <c r="I42" s="17">
        <v>7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/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1</v>
      </c>
      <c r="H45" s="17">
        <v>1</v>
      </c>
      <c r="I45" s="17">
        <v>1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/>
      <c r="H51" s="17">
        <v>0</v>
      </c>
      <c r="I51" s="17"/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</v>
      </c>
      <c r="H58" s="17">
        <f t="shared" ref="H58:J58" si="3">SUM(H59:H64)</f>
        <v>1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7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1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>
        <v>1</v>
      </c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1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126</v>
      </c>
      <c r="H65" s="17">
        <f t="shared" ref="H65:J65" si="5">SUM(H66:H70)</f>
        <v>126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0</v>
      </c>
      <c r="H66" s="17"/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63</v>
      </c>
      <c r="H67" s="17">
        <v>63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63</v>
      </c>
      <c r="H68" s="17">
        <v>63</v>
      </c>
      <c r="I68" s="17"/>
      <c r="J68" s="17"/>
      <c r="L68" s="37">
        <f>G37-G68</f>
        <v>-63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1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0.05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N80"/>
  <sheetViews>
    <sheetView topLeftCell="A58" workbookViewId="0">
      <selection activeCell="J30" sqref="J30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105</v>
      </c>
      <c r="E6" s="18">
        <v>0</v>
      </c>
      <c r="F6" s="18">
        <v>0</v>
      </c>
      <c r="G6" s="18">
        <v>105</v>
      </c>
      <c r="H6" s="17" t="s">
        <v>7</v>
      </c>
      <c r="I6" s="17" t="s">
        <v>7</v>
      </c>
      <c r="J6" s="36">
        <f>SUM(D6:F6)</f>
        <v>105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63</v>
      </c>
      <c r="E8" s="18">
        <v>0</v>
      </c>
      <c r="F8" s="18">
        <v>0</v>
      </c>
      <c r="G8" s="18">
        <v>63</v>
      </c>
      <c r="H8" s="17" t="s">
        <v>7</v>
      </c>
      <c r="I8" s="17" t="s">
        <v>7</v>
      </c>
      <c r="J8" s="36">
        <f t="shared" si="0"/>
        <v>63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8">
        <v>1</v>
      </c>
      <c r="E10" s="17">
        <v>0</v>
      </c>
      <c r="F10" s="17">
        <v>0</v>
      </c>
      <c r="G10" s="18">
        <v>1</v>
      </c>
      <c r="H10" s="17" t="s">
        <v>7</v>
      </c>
      <c r="I10" s="17" t="s">
        <v>7</v>
      </c>
      <c r="J10" s="36">
        <f t="shared" si="0"/>
        <v>1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7345</v>
      </c>
      <c r="E11" s="17">
        <v>0</v>
      </c>
      <c r="F11" s="17">
        <v>0</v>
      </c>
      <c r="G11" s="18">
        <v>7345</v>
      </c>
      <c r="H11" s="17">
        <v>5143</v>
      </c>
      <c r="I11" s="17">
        <v>2298</v>
      </c>
      <c r="J11" s="36">
        <f t="shared" si="0"/>
        <v>7345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2063</v>
      </c>
      <c r="E12" s="17">
        <v>0</v>
      </c>
      <c r="F12" s="17">
        <v>0</v>
      </c>
      <c r="G12" s="18">
        <v>2063</v>
      </c>
      <c r="H12" s="17">
        <v>1512</v>
      </c>
      <c r="I12" s="17">
        <v>341</v>
      </c>
      <c r="J12" s="36">
        <f t="shared" si="0"/>
        <v>2063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118</v>
      </c>
      <c r="E13" s="17">
        <v>0</v>
      </c>
      <c r="F13" s="17">
        <v>0</v>
      </c>
      <c r="G13" s="18">
        <v>118</v>
      </c>
      <c r="H13" s="17">
        <v>103</v>
      </c>
      <c r="I13" s="17">
        <v>52</v>
      </c>
      <c r="J13" s="36">
        <f t="shared" si="0"/>
        <v>118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7345</v>
      </c>
      <c r="E17" s="17">
        <v>0</v>
      </c>
      <c r="F17" s="17">
        <v>0</v>
      </c>
      <c r="G17" s="18">
        <v>7345</v>
      </c>
      <c r="H17" s="17">
        <v>5143</v>
      </c>
      <c r="I17" s="17">
        <v>2298</v>
      </c>
      <c r="J17" s="36">
        <f t="shared" si="0"/>
        <v>7345</v>
      </c>
      <c r="K17" s="36">
        <f>H11+H14</f>
        <v>5143</v>
      </c>
      <c r="L17" s="36">
        <f>I11+I14</f>
        <v>2298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2063</v>
      </c>
      <c r="E18" s="17">
        <v>0</v>
      </c>
      <c r="F18" s="17">
        <v>0</v>
      </c>
      <c r="G18" s="18">
        <v>2063</v>
      </c>
      <c r="H18" s="17">
        <v>1512</v>
      </c>
      <c r="I18" s="17">
        <v>341</v>
      </c>
      <c r="J18" s="43">
        <f t="shared" si="0"/>
        <v>2063</v>
      </c>
      <c r="K18" s="43">
        <f>H12+H15</f>
        <v>1512</v>
      </c>
      <c r="L18" s="43">
        <f>I12+I15</f>
        <v>341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28.087134104833218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28.087134104833218</v>
      </c>
      <c r="H19" s="35">
        <f t="shared" si="1"/>
        <v>29.39918335601789</v>
      </c>
      <c r="I19" s="35">
        <f t="shared" si="1"/>
        <v>14.838990426457789</v>
      </c>
      <c r="J19" s="44">
        <f>G12+G15</f>
        <v>2063</v>
      </c>
      <c r="K19" s="45">
        <f>H12+H15</f>
        <v>1512</v>
      </c>
      <c r="L19" s="45">
        <f>I12+I15</f>
        <v>341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200</v>
      </c>
      <c r="E20" s="17"/>
      <c r="F20" s="17"/>
      <c r="G20" s="17">
        <v>200</v>
      </c>
      <c r="H20" s="17">
        <v>41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>
        <v>7</v>
      </c>
      <c r="E21" s="17"/>
      <c r="F21" s="17"/>
      <c r="G21" s="17">
        <v>7</v>
      </c>
      <c r="H21" s="17">
        <v>7</v>
      </c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2270</v>
      </c>
      <c r="E22" s="19">
        <f t="shared" ref="E22:G22" si="2">E18+E20+E21</f>
        <v>0</v>
      </c>
      <c r="F22" s="19">
        <f t="shared" si="2"/>
        <v>0</v>
      </c>
      <c r="G22" s="19">
        <f t="shared" si="2"/>
        <v>2270</v>
      </c>
      <c r="H22" s="19">
        <f>H18+H20+H21</f>
        <v>1560</v>
      </c>
      <c r="I22" s="19">
        <f>I18+I21</f>
        <v>341</v>
      </c>
      <c r="J22" s="36">
        <f>G18+G20+G21</f>
        <v>2270</v>
      </c>
      <c r="K22" s="36">
        <f>H18+H20+H21</f>
        <v>1560</v>
      </c>
      <c r="L22" s="36">
        <f>I18+I21</f>
        <v>341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146</v>
      </c>
      <c r="E23" s="17"/>
      <c r="F23" s="17"/>
      <c r="G23" s="17">
        <v>146</v>
      </c>
      <c r="H23" s="17">
        <v>90</v>
      </c>
      <c r="I23" s="17">
        <v>36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81">
        <v>105</v>
      </c>
      <c r="H29" s="81">
        <f>'[16]Свод разд 3'!D72</f>
        <v>0</v>
      </c>
      <c r="I29" s="81">
        <v>84</v>
      </c>
      <c r="J29" s="81">
        <v>11</v>
      </c>
      <c r="K29" s="37">
        <f>G31+G32</f>
        <v>105</v>
      </c>
      <c r="L29" s="37">
        <f>H31+H32</f>
        <v>0</v>
      </c>
      <c r="M29" s="37">
        <f>I31+I32</f>
        <v>84</v>
      </c>
      <c r="N29" s="37">
        <f>J31+J32</f>
        <v>11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81" t="s">
        <v>7</v>
      </c>
      <c r="H30" s="81" t="s">
        <v>7</v>
      </c>
      <c r="I30" s="81" t="s">
        <v>7</v>
      </c>
      <c r="J30" s="81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81">
        <v>105</v>
      </c>
      <c r="H31" s="81">
        <f>'[16]Свод разд 3'!H72</f>
        <v>0</v>
      </c>
      <c r="I31" s="81">
        <v>84</v>
      </c>
      <c r="J31" s="81">
        <v>11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81">
        <f>'[16]Свод разд 3'!K72</f>
        <v>0</v>
      </c>
      <c r="H32" s="81">
        <f>'[16]Свод разд 3'!L72</f>
        <v>0</v>
      </c>
      <c r="I32" s="81">
        <f>'[16]Свод разд 3'!M72</f>
        <v>0</v>
      </c>
      <c r="J32" s="81">
        <f>'[16]Свод разд 3'!N72</f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81">
        <v>57</v>
      </c>
      <c r="H33" s="81">
        <f>'[16]Свод разд 3'!P72</f>
        <v>0</v>
      </c>
      <c r="I33" s="81">
        <v>45</v>
      </c>
      <c r="J33" s="81">
        <v>8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81">
        <v>252</v>
      </c>
      <c r="H34" s="81">
        <f>'[16]Свод разд 3'!T72</f>
        <v>0</v>
      </c>
      <c r="I34" s="81">
        <v>214</v>
      </c>
      <c r="J34" s="81">
        <v>29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81">
        <f>'[16]Свод разд 3'!W72</f>
        <v>0</v>
      </c>
      <c r="H35" s="81">
        <f>'[16]Свод разд 3'!X72</f>
        <v>0</v>
      </c>
      <c r="I35" s="81">
        <f>'[16]Свод разд 3'!Y72</f>
        <v>0</v>
      </c>
      <c r="J35" s="81">
        <f>'[16]Свод разд 3'!Z72</f>
        <v>0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81">
        <v>171</v>
      </c>
      <c r="H36" s="81">
        <f>'[16]Свод разд 3'!AB72</f>
        <v>0</v>
      </c>
      <c r="I36" s="81">
        <v>163</v>
      </c>
      <c r="J36" s="81">
        <v>25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81">
        <f>'[16]Свод разд 3'!AE72</f>
        <v>0</v>
      </c>
      <c r="H37" s="81">
        <f>'[16]Свод разд 3'!AF72</f>
        <v>0</v>
      </c>
      <c r="I37" s="81">
        <f>'[16]Свод разд 3'!AG72</f>
        <v>0</v>
      </c>
      <c r="J37" s="81">
        <f>'[16]Свод разд 3'!AH72</f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81">
        <f>'[16]Свод разд 3'!AI72</f>
        <v>0</v>
      </c>
      <c r="H38" s="81">
        <f>'[16]Свод разд 3'!AJ72</f>
        <v>0</v>
      </c>
      <c r="I38" s="81">
        <f>'[16]Свод разд 3'!AK72</f>
        <v>0</v>
      </c>
      <c r="J38" s="81">
        <f>'[16]Свод разд 3'!AL72</f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81">
        <f>'[16]Свод разд 3'!AM72</f>
        <v>0</v>
      </c>
      <c r="H39" s="81">
        <f>'[16]Свод разд 3'!AN72</f>
        <v>0</v>
      </c>
      <c r="I39" s="81">
        <f>'[16]Свод разд 3'!AO72</f>
        <v>0</v>
      </c>
      <c r="J39" s="81">
        <f>'[16]Свод разд 3'!AP72</f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81">
        <v>1</v>
      </c>
      <c r="H40" s="81">
        <v>1</v>
      </c>
      <c r="I40" s="81">
        <f>'[16]Свод разд 3'!AS72</f>
        <v>0</v>
      </c>
      <c r="J40" s="81">
        <f>'[16]Свод разд 3'!AT72</f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81">
        <f>'[16]Свод разд 3'!AU72</f>
        <v>0</v>
      </c>
      <c r="H41" s="81">
        <f>'[16]Свод разд 3'!AV72</f>
        <v>0</v>
      </c>
      <c r="I41" s="81">
        <f>'[16]Свод разд 3'!AW72</f>
        <v>0</v>
      </c>
      <c r="J41" s="81">
        <f>'[16]Свод разд 3'!AX72</f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81">
        <v>11</v>
      </c>
      <c r="H42" s="81">
        <v>1</v>
      </c>
      <c r="I42" s="81">
        <v>11</v>
      </c>
      <c r="J42" s="81">
        <v>1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81">
        <f>'[16]Свод разд 3'!BC72</f>
        <v>0</v>
      </c>
      <c r="H43" s="81">
        <f>'[16]Свод разд 3'!BD72</f>
        <v>0</v>
      </c>
      <c r="I43" s="81">
        <f>'[16]Свод разд 3'!BE72</f>
        <v>0</v>
      </c>
      <c r="J43" s="81">
        <f>'[16]Свод разд 3'!BF72</f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81">
        <v>1</v>
      </c>
      <c r="H44" s="81">
        <v>1</v>
      </c>
      <c r="I44" s="81">
        <v>1</v>
      </c>
      <c r="J44" s="81">
        <f>'[16]Свод разд 3'!BJ72</f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81">
        <v>1</v>
      </c>
      <c r="H45" s="81">
        <v>1</v>
      </c>
      <c r="I45" s="81">
        <v>1</v>
      </c>
      <c r="J45" s="81">
        <f>'[16]Свод разд 3'!BN72</f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81">
        <f>'[16]Свод разд 3'!BO72</f>
        <v>0</v>
      </c>
      <c r="H46" s="81">
        <f>'[16]Свод разд 3'!BP72</f>
        <v>0</v>
      </c>
      <c r="I46" s="81">
        <f>'[16]Свод разд 3'!BQ72</f>
        <v>0</v>
      </c>
      <c r="J46" s="81">
        <f>'[16]Свод разд 3'!BR72</f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81">
        <f>'[16]Свод разд 3'!BS72</f>
        <v>0</v>
      </c>
      <c r="H47" s="81">
        <f>'[16]Свод разд 3'!BT72</f>
        <v>0</v>
      </c>
      <c r="I47" s="81">
        <f>'[16]Свод разд 3'!BU72</f>
        <v>0</v>
      </c>
      <c r="J47" s="81">
        <f>'[16]Свод разд 3'!BV72</f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81">
        <f>'[16]Свод разд 3'!BW72</f>
        <v>0</v>
      </c>
      <c r="H48" s="81">
        <f>'[16]Свод разд 3'!BX72</f>
        <v>0</v>
      </c>
      <c r="I48" s="81">
        <f>'[16]Свод разд 3'!BY72</f>
        <v>0</v>
      </c>
      <c r="J48" s="81">
        <f>'[16]Свод разд 3'!BZ72</f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81">
        <f>'[16]Свод разд 3'!CA72</f>
        <v>0</v>
      </c>
      <c r="H49" s="81">
        <f>'[16]Свод разд 3'!CB72</f>
        <v>0</v>
      </c>
      <c r="I49" s="81">
        <f>'[16]Свод разд 3'!CC72</f>
        <v>0</v>
      </c>
      <c r="J49" s="81">
        <f>'[16]Свод разд 3'!CD72</f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81">
        <f>'[16]Свод разд 3'!CE72</f>
        <v>0</v>
      </c>
      <c r="H50" s="81">
        <f>'[16]Свод разд 3'!CF72</f>
        <v>0</v>
      </c>
      <c r="I50" s="81">
        <f>'[16]Свод разд 3'!CG72</f>
        <v>0</v>
      </c>
      <c r="J50" s="81">
        <f>'[16]Свод разд 3'!CH72</f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81">
        <f>'[16]Свод разд 3'!CI72</f>
        <v>0</v>
      </c>
      <c r="H51" s="81">
        <f>'[16]Свод разд 3'!CJ72</f>
        <v>0</v>
      </c>
      <c r="I51" s="81">
        <f>'[16]Свод разд 3'!CK72</f>
        <v>0</v>
      </c>
      <c r="J51" s="81">
        <f>'[16]Свод разд 3'!CL72</f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2</v>
      </c>
      <c r="H58" s="17">
        <f t="shared" ref="H58:J58" si="3">SUM(H59:H64)</f>
        <v>2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1</v>
      </c>
      <c r="H61" s="17">
        <v>1</v>
      </c>
      <c r="I61" s="17"/>
      <c r="J61" s="17"/>
      <c r="L61" s="37">
        <f>G42-G61</f>
        <v>10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1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>
        <v>1</v>
      </c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1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80</v>
      </c>
      <c r="H65" s="17">
        <f t="shared" ref="H65:J65" si="5">SUM(H66:H70)</f>
        <v>80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32</v>
      </c>
      <c r="H66" s="17">
        <v>32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48</v>
      </c>
      <c r="H67" s="17">
        <v>48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1.6E-2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N80"/>
  <sheetViews>
    <sheetView topLeftCell="A52" workbookViewId="0">
      <selection activeCell="L32" sqref="L32"/>
    </sheetView>
  </sheetViews>
  <sheetFormatPr defaultRowHeight="12.75" x14ac:dyDescent="0.2"/>
  <sheetData>
    <row r="1" spans="1:11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1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1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1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1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1" ht="15.75" customHeight="1" x14ac:dyDescent="0.2">
      <c r="A6" s="31">
        <v>1</v>
      </c>
      <c r="B6" s="106" t="s">
        <v>6</v>
      </c>
      <c r="C6" s="106"/>
      <c r="D6" s="18">
        <v>692</v>
      </c>
      <c r="E6" s="18">
        <v>5</v>
      </c>
      <c r="F6" s="18">
        <v>13</v>
      </c>
      <c r="G6" s="18">
        <v>710</v>
      </c>
      <c r="H6" s="17" t="s">
        <v>7</v>
      </c>
      <c r="I6" s="17" t="s">
        <v>7</v>
      </c>
      <c r="J6" s="36">
        <f>SUM(D6:F6)</f>
        <v>710</v>
      </c>
    </row>
    <row r="7" spans="1:11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1" ht="15.75" customHeight="1" x14ac:dyDescent="0.2">
      <c r="A8" s="11" t="s">
        <v>55</v>
      </c>
      <c r="B8" s="106" t="s">
        <v>56</v>
      </c>
      <c r="C8" s="106"/>
      <c r="D8" s="18">
        <v>58</v>
      </c>
      <c r="E8" s="18">
        <v>3</v>
      </c>
      <c r="F8" s="18"/>
      <c r="G8" s="18">
        <v>61</v>
      </c>
      <c r="H8" s="17" t="s">
        <v>7</v>
      </c>
      <c r="I8" s="17" t="s">
        <v>7</v>
      </c>
      <c r="J8" s="36">
        <f t="shared" si="0"/>
        <v>61</v>
      </c>
    </row>
    <row r="9" spans="1:11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2</v>
      </c>
      <c r="F9" s="17">
        <v>5</v>
      </c>
      <c r="G9" s="18">
        <v>7</v>
      </c>
      <c r="H9" s="17" t="s">
        <v>7</v>
      </c>
      <c r="I9" s="17" t="s">
        <v>7</v>
      </c>
      <c r="J9" s="36">
        <f t="shared" si="0"/>
        <v>7</v>
      </c>
    </row>
    <row r="10" spans="1:11" ht="15.75" customHeight="1" x14ac:dyDescent="0.2">
      <c r="A10" s="11" t="s">
        <v>59</v>
      </c>
      <c r="B10" s="106" t="s">
        <v>9</v>
      </c>
      <c r="C10" s="106" t="s">
        <v>9</v>
      </c>
      <c r="D10" s="17">
        <v>10</v>
      </c>
      <c r="E10" s="17"/>
      <c r="F10" s="17"/>
      <c r="G10" s="18">
        <v>10</v>
      </c>
      <c r="H10" s="17" t="s">
        <v>7</v>
      </c>
      <c r="I10" s="17" t="s">
        <v>7</v>
      </c>
      <c r="J10" s="36">
        <f t="shared" si="0"/>
        <v>10</v>
      </c>
    </row>
    <row r="11" spans="1:11" ht="15.75" customHeight="1" x14ac:dyDescent="0.2">
      <c r="A11" s="11" t="s">
        <v>60</v>
      </c>
      <c r="B11" s="106" t="s">
        <v>10</v>
      </c>
      <c r="C11" s="106" t="s">
        <v>10</v>
      </c>
      <c r="D11" s="18">
        <v>33120</v>
      </c>
      <c r="E11" s="17">
        <v>840</v>
      </c>
      <c r="F11" s="17">
        <v>537</v>
      </c>
      <c r="G11" s="18">
        <v>34497</v>
      </c>
      <c r="H11" s="17">
        <v>19664</v>
      </c>
      <c r="I11" s="17">
        <v>9308</v>
      </c>
      <c r="J11" s="36">
        <f t="shared" si="0"/>
        <v>34497</v>
      </c>
    </row>
    <row r="12" spans="1:11" ht="15.75" customHeight="1" x14ac:dyDescent="0.2">
      <c r="A12" s="11" t="s">
        <v>61</v>
      </c>
      <c r="B12" s="106" t="s">
        <v>111</v>
      </c>
      <c r="C12" s="106" t="s">
        <v>11</v>
      </c>
      <c r="D12" s="18">
        <v>29172</v>
      </c>
      <c r="E12" s="17">
        <v>301</v>
      </c>
      <c r="F12" s="17">
        <v>440</v>
      </c>
      <c r="G12" s="18">
        <v>29913</v>
      </c>
      <c r="H12" s="17">
        <v>17318</v>
      </c>
      <c r="I12" s="17">
        <v>8010</v>
      </c>
      <c r="J12" s="36">
        <f t="shared" si="0"/>
        <v>29913</v>
      </c>
    </row>
    <row r="13" spans="1:11" ht="15.75" customHeight="1" x14ac:dyDescent="0.2">
      <c r="A13" s="11" t="s">
        <v>62</v>
      </c>
      <c r="B13" s="106" t="s">
        <v>112</v>
      </c>
      <c r="C13" s="106" t="s">
        <v>12</v>
      </c>
      <c r="D13" s="18">
        <v>2320</v>
      </c>
      <c r="E13" s="17">
        <v>243</v>
      </c>
      <c r="F13" s="17">
        <v>100</v>
      </c>
      <c r="G13" s="18">
        <v>2663</v>
      </c>
      <c r="H13" s="17">
        <v>1520</v>
      </c>
      <c r="I13" s="17">
        <v>719</v>
      </c>
      <c r="J13" s="36">
        <f t="shared" si="0"/>
        <v>2663</v>
      </c>
    </row>
    <row r="14" spans="1:11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2400</v>
      </c>
      <c r="F14" s="17">
        <v>2726</v>
      </c>
      <c r="G14" s="18">
        <v>5126</v>
      </c>
      <c r="H14" s="17">
        <v>2612</v>
      </c>
      <c r="I14" s="17">
        <v>5126</v>
      </c>
      <c r="J14" s="36">
        <f t="shared" si="0"/>
        <v>5126</v>
      </c>
    </row>
    <row r="15" spans="1:11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1795</v>
      </c>
      <c r="F15" s="17">
        <v>2726</v>
      </c>
      <c r="G15" s="18">
        <v>4521</v>
      </c>
      <c r="H15" s="17">
        <v>2231</v>
      </c>
      <c r="I15" s="17">
        <v>4521</v>
      </c>
      <c r="J15" s="36">
        <f t="shared" si="0"/>
        <v>4521</v>
      </c>
    </row>
    <row r="16" spans="1:11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567</v>
      </c>
      <c r="F16" s="17">
        <v>875</v>
      </c>
      <c r="G16" s="18">
        <f>E16+F16</f>
        <v>1442</v>
      </c>
      <c r="H16" s="17">
        <v>707</v>
      </c>
      <c r="I16" s="17">
        <v>1442</v>
      </c>
      <c r="J16" s="36">
        <f t="shared" si="0"/>
        <v>1442</v>
      </c>
      <c r="K16" s="42"/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33120</v>
      </c>
      <c r="E17" s="17">
        <v>3240</v>
      </c>
      <c r="F17" s="17">
        <v>3263</v>
      </c>
      <c r="G17" s="18">
        <v>39623</v>
      </c>
      <c r="H17" s="17">
        <v>22276</v>
      </c>
      <c r="I17" s="17">
        <v>14434</v>
      </c>
      <c r="J17" s="36">
        <f t="shared" si="0"/>
        <v>39623</v>
      </c>
      <c r="K17" s="36">
        <f>H11+H14</f>
        <v>22276</v>
      </c>
      <c r="L17" s="36">
        <f>I11+I14</f>
        <v>14434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29172</v>
      </c>
      <c r="E18" s="17">
        <v>2096</v>
      </c>
      <c r="F18" s="17">
        <v>3166</v>
      </c>
      <c r="G18" s="18">
        <v>34434</v>
      </c>
      <c r="H18" s="17">
        <v>19549</v>
      </c>
      <c r="I18" s="17">
        <v>12531</v>
      </c>
      <c r="J18" s="43">
        <f t="shared" si="0"/>
        <v>34434</v>
      </c>
      <c r="K18" s="43">
        <f>H12+H15</f>
        <v>19549</v>
      </c>
      <c r="L18" s="43">
        <f>I12+I15</f>
        <v>12531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88.079710144927532</v>
      </c>
      <c r="E19" s="35">
        <f t="shared" ref="E19:I19" si="1">E18*100/E17</f>
        <v>64.691358024691354</v>
      </c>
      <c r="F19" s="35">
        <f t="shared" si="1"/>
        <v>97.02727551333129</v>
      </c>
      <c r="G19" s="35">
        <f t="shared" si="1"/>
        <v>86.904070867930244</v>
      </c>
      <c r="H19" s="35">
        <f t="shared" si="1"/>
        <v>87.758125336685225</v>
      </c>
      <c r="I19" s="35">
        <f t="shared" si="1"/>
        <v>86.815851461826242</v>
      </c>
      <c r="J19" s="44">
        <f>G12+G15</f>
        <v>34434</v>
      </c>
      <c r="K19" s="45">
        <f>H12+H15</f>
        <v>19549</v>
      </c>
      <c r="L19" s="45">
        <f>I12+I15</f>
        <v>12531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67</v>
      </c>
      <c r="E20" s="17"/>
      <c r="F20" s="17"/>
      <c r="G20" s="17">
        <v>67</v>
      </c>
      <c r="H20" s="17">
        <v>62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29239</v>
      </c>
      <c r="E22" s="19">
        <f t="shared" ref="E22:G22" si="2">E18+E20+E21</f>
        <v>2096</v>
      </c>
      <c r="F22" s="19">
        <f t="shared" si="2"/>
        <v>3166</v>
      </c>
      <c r="G22" s="19">
        <f t="shared" si="2"/>
        <v>34501</v>
      </c>
      <c r="H22" s="19">
        <f>H18+H20+H21</f>
        <v>19611</v>
      </c>
      <c r="I22" s="19">
        <f>I18+I21</f>
        <v>12531</v>
      </c>
      <c r="J22" s="36">
        <f>G18+G20+G21</f>
        <v>34501</v>
      </c>
      <c r="K22" s="36">
        <f>H18+H20+H21</f>
        <v>19611</v>
      </c>
      <c r="L22" s="36">
        <f>I18+I21</f>
        <v>12531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112</v>
      </c>
      <c r="E23" s="17">
        <v>14</v>
      </c>
      <c r="F23" s="17"/>
      <c r="G23" s="17">
        <v>126</v>
      </c>
      <c r="H23" s="17">
        <v>81</v>
      </c>
      <c r="I23" s="17">
        <v>31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f>G31+G32</f>
        <v>710</v>
      </c>
      <c r="H29" s="17"/>
      <c r="I29" s="17">
        <f t="shared" ref="I29:J29" si="3">I31+I32</f>
        <v>646</v>
      </c>
      <c r="J29" s="17">
        <f t="shared" si="3"/>
        <v>101</v>
      </c>
      <c r="K29" s="37">
        <f>G31+G32</f>
        <v>710</v>
      </c>
      <c r="L29" s="37">
        <f>H31+H32</f>
        <v>0</v>
      </c>
      <c r="M29" s="37">
        <f>I31+I32</f>
        <v>646</v>
      </c>
      <c r="N29" s="37">
        <f>J31+J32</f>
        <v>101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703</v>
      </c>
      <c r="H31" s="17"/>
      <c r="I31" s="17">
        <v>641</v>
      </c>
      <c r="J31" s="17">
        <v>94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7</v>
      </c>
      <c r="H32" s="17"/>
      <c r="I32" s="17">
        <v>5</v>
      </c>
      <c r="J32" s="17">
        <v>7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289</v>
      </c>
      <c r="H33" s="17"/>
      <c r="I33" s="17">
        <v>261</v>
      </c>
      <c r="J33" s="17">
        <v>41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2094</v>
      </c>
      <c r="H34" s="17"/>
      <c r="I34" s="17">
        <v>1455</v>
      </c>
      <c r="J34" s="17">
        <v>786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2911</v>
      </c>
      <c r="H35" s="17"/>
      <c r="I35" s="17">
        <v>1953</v>
      </c>
      <c r="J35" s="17">
        <v>494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1698</v>
      </c>
      <c r="H36" s="17"/>
      <c r="I36" s="17">
        <v>886</v>
      </c>
      <c r="J36" s="17">
        <v>291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/>
      <c r="H37" s="17"/>
      <c r="I37" s="17"/>
      <c r="J37" s="17"/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/>
      <c r="H38" s="17"/>
      <c r="I38" s="17"/>
      <c r="J38" s="17"/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33</v>
      </c>
      <c r="H39" s="17"/>
      <c r="I39" s="17">
        <v>28</v>
      </c>
      <c r="J39" s="17">
        <v>16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4</v>
      </c>
      <c r="H40" s="17"/>
      <c r="I40" s="17">
        <v>2</v>
      </c>
      <c r="J40" s="17"/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/>
      <c r="H41" s="17"/>
      <c r="I41" s="17"/>
      <c r="J41" s="17"/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37</v>
      </c>
      <c r="H42" s="17">
        <v>4</v>
      </c>
      <c r="I42" s="17">
        <v>34</v>
      </c>
      <c r="J42" s="17"/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2</v>
      </c>
      <c r="H43" s="17">
        <v>2</v>
      </c>
      <c r="I43" s="17">
        <v>2</v>
      </c>
      <c r="J43" s="17"/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/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12</v>
      </c>
      <c r="H45" s="17">
        <v>12</v>
      </c>
      <c r="I45" s="17">
        <v>8</v>
      </c>
      <c r="J45" s="17">
        <v>1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/>
      <c r="H46" s="22"/>
      <c r="I46" s="22"/>
      <c r="J46" s="22"/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/>
      <c r="H47" s="22"/>
      <c r="I47" s="22"/>
      <c r="J47" s="22"/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/>
      <c r="H48" s="18"/>
      <c r="I48" s="18"/>
      <c r="J48" s="18"/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/>
      <c r="H49" s="17"/>
      <c r="I49" s="17"/>
      <c r="J49" s="17"/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/>
      <c r="H50" s="17"/>
      <c r="I50" s="17"/>
      <c r="J50" s="17"/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/>
      <c r="H51" s="17"/>
      <c r="I51" s="17"/>
      <c r="J51" s="17"/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21</v>
      </c>
      <c r="H58" s="17">
        <f t="shared" ref="H58:J58" si="4">SUM(H59:H64)</f>
        <v>19</v>
      </c>
      <c r="I58" s="17">
        <f t="shared" si="4"/>
        <v>1</v>
      </c>
      <c r="J58" s="17">
        <f t="shared" si="4"/>
        <v>1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5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5"/>
        <v>4</v>
      </c>
      <c r="H61" s="17">
        <v>4</v>
      </c>
      <c r="I61" s="17"/>
      <c r="J61" s="17"/>
      <c r="L61" s="37">
        <f>G42-G61</f>
        <v>33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5"/>
        <v>0</v>
      </c>
      <c r="H62" s="17"/>
      <c r="I62" s="17"/>
      <c r="J62" s="17"/>
      <c r="L62" s="37">
        <f>G40-G62</f>
        <v>4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5"/>
        <v>1</v>
      </c>
      <c r="H63" s="17">
        <v>1</v>
      </c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5"/>
        <v>16</v>
      </c>
      <c r="H64" s="17">
        <v>14</v>
      </c>
      <c r="I64" s="17">
        <v>1</v>
      </c>
      <c r="J64" s="17">
        <v>1</v>
      </c>
      <c r="L64" s="37">
        <f>(G41+G43+G45)-G64</f>
        <v>-2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738</v>
      </c>
      <c r="H65" s="17">
        <f t="shared" ref="H65:J65" si="6">SUM(H66:H70)</f>
        <v>738</v>
      </c>
      <c r="I65" s="17">
        <f t="shared" si="6"/>
        <v>0</v>
      </c>
      <c r="J65" s="17">
        <f t="shared" si="6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7">SUM(H66:J66)</f>
        <v>417</v>
      </c>
      <c r="H66" s="17">
        <v>417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7"/>
        <v>289</v>
      </c>
      <c r="H67" s="17">
        <v>289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7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7"/>
        <v>32</v>
      </c>
      <c r="H69" s="17">
        <v>32</v>
      </c>
      <c r="I69" s="17"/>
      <c r="J69" s="17"/>
      <c r="L69" s="37">
        <f>G39-G69</f>
        <v>1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7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8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8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/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N80"/>
  <sheetViews>
    <sheetView topLeftCell="A52" workbookViewId="0">
      <selection activeCell="G40" sqref="G40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61</v>
      </c>
      <c r="E6" s="18">
        <v>0</v>
      </c>
      <c r="F6" s="18">
        <v>0</v>
      </c>
      <c r="G6" s="18">
        <v>61</v>
      </c>
      <c r="H6" s="17" t="s">
        <v>7</v>
      </c>
      <c r="I6" s="17" t="s">
        <v>7</v>
      </c>
      <c r="J6" s="36">
        <f>SUM(D6:F6)</f>
        <v>61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16</v>
      </c>
      <c r="E8" s="18">
        <v>0</v>
      </c>
      <c r="F8" s="18">
        <v>0</v>
      </c>
      <c r="G8" s="18">
        <v>16</v>
      </c>
      <c r="H8" s="17" t="s">
        <v>7</v>
      </c>
      <c r="I8" s="17" t="s">
        <v>7</v>
      </c>
      <c r="J8" s="36">
        <f t="shared" si="0"/>
        <v>16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0</v>
      </c>
      <c r="E10" s="17">
        <v>0</v>
      </c>
      <c r="F10" s="17">
        <v>0</v>
      </c>
      <c r="G10" s="18">
        <v>0</v>
      </c>
      <c r="H10" s="17" t="s">
        <v>7</v>
      </c>
      <c r="I10" s="17" t="s">
        <v>7</v>
      </c>
      <c r="J10" s="36">
        <f t="shared" si="0"/>
        <v>0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3948</v>
      </c>
      <c r="E11" s="17">
        <v>0</v>
      </c>
      <c r="F11" s="17">
        <v>0</v>
      </c>
      <c r="G11" s="18">
        <v>3948</v>
      </c>
      <c r="H11" s="17">
        <v>2756</v>
      </c>
      <c r="I11" s="17">
        <v>1140</v>
      </c>
      <c r="J11" s="36">
        <f t="shared" si="0"/>
        <v>3948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1567</v>
      </c>
      <c r="E12" s="17">
        <v>0</v>
      </c>
      <c r="F12" s="17">
        <v>0</v>
      </c>
      <c r="G12" s="18">
        <v>1567</v>
      </c>
      <c r="H12" s="17">
        <v>1283</v>
      </c>
      <c r="I12" s="17">
        <v>559</v>
      </c>
      <c r="J12" s="36">
        <f t="shared" si="0"/>
        <v>1567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81</v>
      </c>
      <c r="E13" s="17">
        <v>0</v>
      </c>
      <c r="F13" s="17">
        <v>0</v>
      </c>
      <c r="G13" s="18">
        <v>81</v>
      </c>
      <c r="H13" s="17">
        <v>55</v>
      </c>
      <c r="I13" s="17">
        <v>42</v>
      </c>
      <c r="J13" s="36">
        <f t="shared" si="0"/>
        <v>81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3948</v>
      </c>
      <c r="E17" s="17">
        <v>0</v>
      </c>
      <c r="F17" s="17">
        <v>0</v>
      </c>
      <c r="G17" s="18">
        <v>3948</v>
      </c>
      <c r="H17" s="17">
        <v>2756</v>
      </c>
      <c r="I17" s="17">
        <v>1140</v>
      </c>
      <c r="J17" s="36">
        <f t="shared" si="0"/>
        <v>3948</v>
      </c>
      <c r="K17" s="36">
        <f>H11+H14</f>
        <v>2756</v>
      </c>
      <c r="L17" s="36">
        <f>I11+I14</f>
        <v>1140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1567</v>
      </c>
      <c r="E18" s="17">
        <v>0</v>
      </c>
      <c r="F18" s="17">
        <v>0</v>
      </c>
      <c r="G18" s="18">
        <v>1567</v>
      </c>
      <c r="H18" s="17">
        <v>1283</v>
      </c>
      <c r="I18" s="17">
        <v>559</v>
      </c>
      <c r="J18" s="43">
        <f t="shared" si="0"/>
        <v>1567</v>
      </c>
      <c r="K18" s="43">
        <f>H12+H15</f>
        <v>1283</v>
      </c>
      <c r="L18" s="43">
        <f>I12+I15</f>
        <v>559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39.690982776089157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39.690982776089157</v>
      </c>
      <c r="H19" s="35">
        <f t="shared" si="1"/>
        <v>46.55297532656023</v>
      </c>
      <c r="I19" s="35">
        <f t="shared" si="1"/>
        <v>49.035087719298247</v>
      </c>
      <c r="J19" s="44">
        <f>G12+G15</f>
        <v>1567</v>
      </c>
      <c r="K19" s="45">
        <f>H12+H15</f>
        <v>1283</v>
      </c>
      <c r="L19" s="45">
        <f>I12+I15</f>
        <v>559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1567</v>
      </c>
      <c r="E22" s="19">
        <f t="shared" ref="E22:G22" si="2">E18+E20+E21</f>
        <v>0</v>
      </c>
      <c r="F22" s="19">
        <f t="shared" si="2"/>
        <v>0</v>
      </c>
      <c r="G22" s="19">
        <f t="shared" si="2"/>
        <v>1567</v>
      </c>
      <c r="H22" s="19">
        <f>H18+H20+H21</f>
        <v>1283</v>
      </c>
      <c r="I22" s="19">
        <f>I18+I21</f>
        <v>559</v>
      </c>
      <c r="J22" s="36">
        <f>G18+G20+G21</f>
        <v>1567</v>
      </c>
      <c r="K22" s="36">
        <f>H18+H20+H21</f>
        <v>1283</v>
      </c>
      <c r="L22" s="36">
        <f>I18+I21</f>
        <v>559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/>
      <c r="E23" s="17"/>
      <c r="F23" s="17"/>
      <c r="G23" s="17"/>
      <c r="H23" s="17"/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61</v>
      </c>
      <c r="H29" s="17">
        <v>0</v>
      </c>
      <c r="I29" s="17">
        <v>58</v>
      </c>
      <c r="J29" s="17">
        <v>4</v>
      </c>
      <c r="K29" s="37">
        <f>G31+G32</f>
        <v>61</v>
      </c>
      <c r="L29" s="37">
        <f>H31+H32</f>
        <v>0</v>
      </c>
      <c r="M29" s="37">
        <f>I31+I32</f>
        <v>58</v>
      </c>
      <c r="N29" s="37">
        <f>J31+J32</f>
        <v>4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61</v>
      </c>
      <c r="H31" s="17">
        <v>0</v>
      </c>
      <c r="I31" s="17">
        <v>58</v>
      </c>
      <c r="J31" s="17">
        <v>4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25</v>
      </c>
      <c r="H33" s="17">
        <v>0</v>
      </c>
      <c r="I33" s="17">
        <v>23</v>
      </c>
      <c r="J33" s="17">
        <v>1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131</v>
      </c>
      <c r="H34" s="17">
        <v>0</v>
      </c>
      <c r="I34" s="17">
        <v>120</v>
      </c>
      <c r="J34" s="17">
        <v>21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81</v>
      </c>
      <c r="H35" s="17">
        <v>0</v>
      </c>
      <c r="I35" s="17">
        <v>74</v>
      </c>
      <c r="J35" s="17">
        <v>26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123</v>
      </c>
      <c r="H36" s="17">
        <v>0</v>
      </c>
      <c r="I36" s="17">
        <v>121</v>
      </c>
      <c r="J36" s="17">
        <v>24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24</v>
      </c>
      <c r="H39" s="17"/>
      <c r="I39" s="17">
        <v>12</v>
      </c>
      <c r="J39" s="17">
        <v>7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2</v>
      </c>
      <c r="H40" s="17">
        <v>0</v>
      </c>
      <c r="I40" s="17">
        <v>2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2</v>
      </c>
      <c r="H42" s="17">
        <v>0</v>
      </c>
      <c r="I42" s="17">
        <v>2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1</v>
      </c>
      <c r="H45" s="17">
        <v>1</v>
      </c>
      <c r="I45" s="17">
        <v>1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</v>
      </c>
      <c r="H58" s="17">
        <f t="shared" ref="H58:J58" si="3">SUM(H59:H64)</f>
        <v>1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2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2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>
        <v>1</v>
      </c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1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0</v>
      </c>
      <c r="H65" s="17">
        <f t="shared" ref="H65:J65" si="5">SUM(H66:H70)</f>
        <v>0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0</v>
      </c>
      <c r="H66" s="17"/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0</v>
      </c>
      <c r="H67" s="17"/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24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/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U80"/>
  <sheetViews>
    <sheetView topLeftCell="A55" workbookViewId="0">
      <selection activeCell="H29" sqref="H29:J29"/>
    </sheetView>
  </sheetViews>
  <sheetFormatPr defaultRowHeight="12.75" x14ac:dyDescent="0.2"/>
  <cols>
    <col min="3" max="3" width="12.140625" customWidth="1"/>
  </cols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79">
        <v>276</v>
      </c>
      <c r="E6" s="79">
        <v>3</v>
      </c>
      <c r="F6" s="79">
        <v>2</v>
      </c>
      <c r="G6" s="79">
        <v>281</v>
      </c>
      <c r="H6" s="79" t="s">
        <v>7</v>
      </c>
      <c r="I6" s="79" t="s">
        <v>7</v>
      </c>
      <c r="J6" s="36">
        <f>SUM(D6:F6)</f>
        <v>281</v>
      </c>
    </row>
    <row r="7" spans="1:10" ht="15.75" customHeight="1" x14ac:dyDescent="0.2">
      <c r="A7" s="31"/>
      <c r="B7" s="140" t="s">
        <v>3</v>
      </c>
      <c r="C7" s="140"/>
      <c r="D7" s="79" t="s">
        <v>7</v>
      </c>
      <c r="E7" s="79" t="s">
        <v>7</v>
      </c>
      <c r="F7" s="79" t="s">
        <v>7</v>
      </c>
      <c r="G7" s="79" t="s">
        <v>7</v>
      </c>
      <c r="H7" s="79" t="s">
        <v>7</v>
      </c>
      <c r="I7" s="79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79">
        <v>162</v>
      </c>
      <c r="E8" s="79">
        <v>2</v>
      </c>
      <c r="F8" s="79">
        <v>2</v>
      </c>
      <c r="G8" s="79">
        <v>166</v>
      </c>
      <c r="H8" s="79" t="s">
        <v>7</v>
      </c>
      <c r="I8" s="79" t="s">
        <v>7</v>
      </c>
      <c r="J8" s="36">
        <f t="shared" si="0"/>
        <v>166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79" t="s">
        <v>7</v>
      </c>
      <c r="E9" s="79">
        <v>1</v>
      </c>
      <c r="F9" s="79">
        <v>1</v>
      </c>
      <c r="G9" s="79">
        <v>2</v>
      </c>
      <c r="H9" s="79" t="s">
        <v>7</v>
      </c>
      <c r="I9" s="79" t="s">
        <v>7</v>
      </c>
      <c r="J9" s="36">
        <f t="shared" si="0"/>
        <v>2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79">
        <v>3</v>
      </c>
      <c r="E10" s="79">
        <v>0</v>
      </c>
      <c r="F10" s="79">
        <v>0</v>
      </c>
      <c r="G10" s="79">
        <v>3</v>
      </c>
      <c r="H10" s="79" t="s">
        <v>7</v>
      </c>
      <c r="I10" s="79" t="s">
        <v>7</v>
      </c>
      <c r="J10" s="36">
        <f t="shared" si="0"/>
        <v>3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79">
        <v>41418</v>
      </c>
      <c r="E11" s="79">
        <v>348</v>
      </c>
      <c r="F11" s="79">
        <v>227</v>
      </c>
      <c r="G11" s="79">
        <f>F11+E11+D11</f>
        <v>41993</v>
      </c>
      <c r="H11" s="79">
        <v>33091</v>
      </c>
      <c r="I11" s="79">
        <v>9819</v>
      </c>
      <c r="J11" s="36">
        <f t="shared" si="0"/>
        <v>41993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79">
        <v>20829</v>
      </c>
      <c r="E12" s="79">
        <v>173</v>
      </c>
      <c r="F12" s="79">
        <v>79</v>
      </c>
      <c r="G12" s="79">
        <v>21081</v>
      </c>
      <c r="H12" s="79">
        <v>14290</v>
      </c>
      <c r="I12" s="79">
        <v>3581</v>
      </c>
      <c r="J12" s="36">
        <f t="shared" si="0"/>
        <v>21081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79">
        <v>1145</v>
      </c>
      <c r="E13" s="79">
        <v>18</v>
      </c>
      <c r="F13" s="79">
        <v>16</v>
      </c>
      <c r="G13" s="79">
        <v>1179</v>
      </c>
      <c r="H13" s="79">
        <v>885</v>
      </c>
      <c r="I13" s="79">
        <v>384</v>
      </c>
      <c r="J13" s="36">
        <f t="shared" si="0"/>
        <v>1179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79" t="s">
        <v>7</v>
      </c>
      <c r="E14" s="79">
        <v>2007</v>
      </c>
      <c r="F14" s="79">
        <v>264</v>
      </c>
      <c r="G14" s="79">
        <v>2271</v>
      </c>
      <c r="H14" s="79">
        <v>1862</v>
      </c>
      <c r="I14" s="79">
        <v>2271</v>
      </c>
      <c r="J14" s="36">
        <f t="shared" si="0"/>
        <v>2271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79" t="s">
        <v>7</v>
      </c>
      <c r="E15" s="79">
        <v>652</v>
      </c>
      <c r="F15" s="79">
        <v>115</v>
      </c>
      <c r="G15" s="79">
        <v>767</v>
      </c>
      <c r="H15" s="79">
        <v>503</v>
      </c>
      <c r="I15" s="79">
        <v>767</v>
      </c>
      <c r="J15" s="36">
        <f t="shared" si="0"/>
        <v>767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79" t="s">
        <v>7</v>
      </c>
      <c r="E16" s="79">
        <v>218</v>
      </c>
      <c r="F16" s="79">
        <v>79</v>
      </c>
      <c r="G16" s="79">
        <f>F16+E16</f>
        <v>297</v>
      </c>
      <c r="H16" s="79">
        <v>158</v>
      </c>
      <c r="I16" s="79">
        <v>297</v>
      </c>
      <c r="J16" s="36">
        <f t="shared" si="0"/>
        <v>297</v>
      </c>
    </row>
    <row r="17" spans="1:16" ht="15.75" customHeight="1" x14ac:dyDescent="0.2">
      <c r="A17" s="11" t="s">
        <v>68</v>
      </c>
      <c r="B17" s="106" t="s">
        <v>67</v>
      </c>
      <c r="C17" s="106" t="s">
        <v>14</v>
      </c>
      <c r="D17" s="79">
        <v>41418</v>
      </c>
      <c r="E17" s="80">
        <v>2355</v>
      </c>
      <c r="F17" s="79">
        <v>491</v>
      </c>
      <c r="G17" s="79">
        <f>F17+E17+D17</f>
        <v>44264</v>
      </c>
      <c r="H17" s="79">
        <v>34953</v>
      </c>
      <c r="I17" s="79">
        <v>12090</v>
      </c>
      <c r="J17" s="36">
        <f t="shared" si="0"/>
        <v>44264</v>
      </c>
      <c r="K17" s="36">
        <f>H11+H14</f>
        <v>34953</v>
      </c>
      <c r="L17" s="36">
        <f>I11+I14</f>
        <v>12090</v>
      </c>
      <c r="N17" s="46"/>
    </row>
    <row r="18" spans="1:16" ht="15.75" customHeight="1" x14ac:dyDescent="0.2">
      <c r="A18" s="11" t="s">
        <v>69</v>
      </c>
      <c r="B18" s="106" t="s">
        <v>111</v>
      </c>
      <c r="C18" s="106" t="s">
        <v>11</v>
      </c>
      <c r="D18" s="79">
        <v>20829</v>
      </c>
      <c r="E18" s="79">
        <v>825</v>
      </c>
      <c r="F18" s="79">
        <v>194</v>
      </c>
      <c r="G18" s="79">
        <v>21848</v>
      </c>
      <c r="H18" s="79">
        <v>14793</v>
      </c>
      <c r="I18" s="79">
        <v>4348</v>
      </c>
      <c r="J18" s="43">
        <f t="shared" si="0"/>
        <v>21848</v>
      </c>
      <c r="K18" s="43">
        <f>H12+H15</f>
        <v>14793</v>
      </c>
      <c r="L18" s="43">
        <f>I12+I15</f>
        <v>4348</v>
      </c>
      <c r="P18" s="42">
        <f>G11+G14</f>
        <v>44264</v>
      </c>
    </row>
    <row r="19" spans="1:16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50.289729103288423</v>
      </c>
      <c r="E19" s="35">
        <f t="shared" ref="E19:I19" si="1">E18*100/E17</f>
        <v>35.031847133757964</v>
      </c>
      <c r="F19" s="35">
        <f t="shared" si="1"/>
        <v>39.5112016293279</v>
      </c>
      <c r="G19" s="35">
        <f t="shared" si="1"/>
        <v>49.358395084041206</v>
      </c>
      <c r="H19" s="35">
        <f t="shared" si="1"/>
        <v>42.322547420822247</v>
      </c>
      <c r="I19" s="35">
        <f t="shared" si="1"/>
        <v>35.963606286186931</v>
      </c>
      <c r="J19" s="44">
        <f>G12+G15</f>
        <v>21848</v>
      </c>
      <c r="K19" s="45">
        <f>H12+H15</f>
        <v>14793</v>
      </c>
      <c r="L19" s="45">
        <f>I12+I15</f>
        <v>4348</v>
      </c>
    </row>
    <row r="20" spans="1:16" ht="15.75" customHeight="1" x14ac:dyDescent="0.2">
      <c r="A20" s="11" t="s">
        <v>72</v>
      </c>
      <c r="B20" s="106" t="s">
        <v>113</v>
      </c>
      <c r="C20" s="106" t="s">
        <v>22</v>
      </c>
      <c r="D20" s="18">
        <v>2384</v>
      </c>
      <c r="E20" s="17">
        <v>16</v>
      </c>
      <c r="F20" s="17"/>
      <c r="G20" s="17">
        <v>2400</v>
      </c>
      <c r="H20" s="17">
        <v>1943</v>
      </c>
      <c r="I20" s="18"/>
      <c r="J20" s="33"/>
    </row>
    <row r="21" spans="1:16" ht="15.75" customHeight="1" x14ac:dyDescent="0.2">
      <c r="A21" s="11" t="s">
        <v>78</v>
      </c>
      <c r="B21" s="111" t="s">
        <v>114</v>
      </c>
      <c r="C21" s="113"/>
      <c r="D21" s="18">
        <v>447</v>
      </c>
      <c r="E21" s="17"/>
      <c r="F21" s="17"/>
      <c r="G21" s="17">
        <v>447</v>
      </c>
      <c r="H21" s="17">
        <v>259</v>
      </c>
      <c r="I21" s="17"/>
      <c r="J21" s="33"/>
    </row>
    <row r="22" spans="1:16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23660</v>
      </c>
      <c r="E22" s="19">
        <f t="shared" ref="E22:G22" si="2">E18+E20+E21</f>
        <v>841</v>
      </c>
      <c r="F22" s="19">
        <f t="shared" si="2"/>
        <v>194</v>
      </c>
      <c r="G22" s="19">
        <f t="shared" si="2"/>
        <v>24695</v>
      </c>
      <c r="H22" s="19">
        <f>H18+H20+H21</f>
        <v>16995</v>
      </c>
      <c r="I22" s="19">
        <f>I18+I21</f>
        <v>4348</v>
      </c>
      <c r="J22" s="36">
        <f>G18+G20+G21</f>
        <v>24695</v>
      </c>
      <c r="K22" s="36">
        <f>H18+H20+H21</f>
        <v>16995</v>
      </c>
      <c r="L22" s="36">
        <f>I18+I21</f>
        <v>4348</v>
      </c>
      <c r="N22" s="42">
        <f>D18+D20+D21</f>
        <v>23660</v>
      </c>
      <c r="P22" s="42">
        <f>G18+G20+G21</f>
        <v>24695</v>
      </c>
    </row>
    <row r="23" spans="1:16" ht="15.75" customHeight="1" x14ac:dyDescent="0.2">
      <c r="A23" s="31" t="s">
        <v>79</v>
      </c>
      <c r="B23" s="106" t="s">
        <v>116</v>
      </c>
      <c r="C23" s="106" t="s">
        <v>24</v>
      </c>
      <c r="D23" s="18">
        <v>623</v>
      </c>
      <c r="E23" s="17">
        <v>173</v>
      </c>
      <c r="F23" s="17"/>
      <c r="G23" s="17">
        <v>796</v>
      </c>
      <c r="H23" s="17">
        <v>507</v>
      </c>
      <c r="I23" s="17"/>
      <c r="J23" s="33"/>
    </row>
    <row r="24" spans="1:16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  <c r="N24" s="42">
        <f>E18+E20</f>
        <v>841</v>
      </c>
    </row>
    <row r="25" spans="1:16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6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6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6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6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81">
        <f>G31+G32</f>
        <v>281</v>
      </c>
      <c r="H29" s="84">
        <f t="shared" ref="H29:J29" si="3">H31+H32</f>
        <v>1</v>
      </c>
      <c r="I29" s="84">
        <f t="shared" si="3"/>
        <v>253</v>
      </c>
      <c r="J29" s="84">
        <f t="shared" si="3"/>
        <v>18</v>
      </c>
      <c r="K29" s="37">
        <f>G31+G32</f>
        <v>281</v>
      </c>
      <c r="L29" s="37">
        <f>H31+H32</f>
        <v>1</v>
      </c>
      <c r="M29" s="37">
        <f>I31+I32</f>
        <v>253</v>
      </c>
      <c r="N29" s="37">
        <f>J31+J32</f>
        <v>18</v>
      </c>
    </row>
    <row r="30" spans="1:16" ht="15.75" customHeight="1" x14ac:dyDescent="0.2">
      <c r="A30" s="31"/>
      <c r="B30" s="100" t="s">
        <v>107</v>
      </c>
      <c r="C30" s="101"/>
      <c r="D30" s="101"/>
      <c r="E30" s="101"/>
      <c r="F30" s="102"/>
      <c r="G30" s="81" t="s">
        <v>7</v>
      </c>
      <c r="H30" s="81" t="s">
        <v>7</v>
      </c>
      <c r="I30" s="81" t="s">
        <v>7</v>
      </c>
      <c r="J30" s="81" t="s">
        <v>7</v>
      </c>
    </row>
    <row r="31" spans="1:16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81">
        <v>279</v>
      </c>
      <c r="H31" s="82">
        <v>1</v>
      </c>
      <c r="I31" s="82">
        <v>251</v>
      </c>
      <c r="J31" s="82">
        <v>16</v>
      </c>
    </row>
    <row r="32" spans="1:16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81">
        <v>2</v>
      </c>
      <c r="H32" s="81">
        <v>0</v>
      </c>
      <c r="I32" s="81">
        <v>2</v>
      </c>
      <c r="J32" s="81">
        <v>2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81">
        <v>64</v>
      </c>
      <c r="H33" s="81">
        <v>0</v>
      </c>
      <c r="I33" s="81">
        <v>56</v>
      </c>
      <c r="J33" s="81">
        <v>2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81">
        <v>1157</v>
      </c>
      <c r="H34" s="81">
        <v>0</v>
      </c>
      <c r="I34" s="81">
        <v>1042</v>
      </c>
      <c r="J34" s="81">
        <v>280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81">
        <v>1001</v>
      </c>
      <c r="H35" s="81">
        <v>0</v>
      </c>
      <c r="I35" s="81">
        <v>842</v>
      </c>
      <c r="J35" s="81">
        <v>205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81">
        <v>843</v>
      </c>
      <c r="H36" s="81">
        <v>0</v>
      </c>
      <c r="I36" s="81">
        <v>781</v>
      </c>
      <c r="J36" s="81">
        <v>89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81">
        <v>26</v>
      </c>
      <c r="H37" s="81">
        <v>0</v>
      </c>
      <c r="I37" s="81">
        <v>19</v>
      </c>
      <c r="J37" s="81">
        <v>3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81">
        <v>87</v>
      </c>
      <c r="H38" s="81">
        <v>0</v>
      </c>
      <c r="I38" s="81">
        <v>54</v>
      </c>
      <c r="J38" s="81">
        <v>9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81">
        <v>52</v>
      </c>
      <c r="H39" s="81">
        <v>0</v>
      </c>
      <c r="I39" s="81">
        <v>39</v>
      </c>
      <c r="J39" s="81">
        <v>7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81">
        <v>1</v>
      </c>
      <c r="H40" s="81">
        <v>0</v>
      </c>
      <c r="I40" s="81">
        <v>0</v>
      </c>
      <c r="J40" s="81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81">
        <v>0</v>
      </c>
      <c r="H41" s="81">
        <v>0</v>
      </c>
      <c r="I41" s="81">
        <v>0</v>
      </c>
      <c r="J41" s="81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81">
        <v>4</v>
      </c>
      <c r="H42" s="81">
        <v>1</v>
      </c>
      <c r="I42" s="81">
        <v>3</v>
      </c>
      <c r="J42" s="81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81">
        <v>1</v>
      </c>
      <c r="H43" s="81">
        <v>1</v>
      </c>
      <c r="I43" s="81">
        <v>1</v>
      </c>
      <c r="J43" s="81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81">
        <v>1</v>
      </c>
      <c r="H44" s="81">
        <v>1</v>
      </c>
      <c r="I44" s="81">
        <v>1</v>
      </c>
      <c r="J44" s="81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81">
        <v>9</v>
      </c>
      <c r="H45" s="81">
        <v>9</v>
      </c>
      <c r="I45" s="81">
        <v>6</v>
      </c>
      <c r="J45" s="81">
        <v>2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81">
        <v>0</v>
      </c>
      <c r="H46" s="81">
        <v>0</v>
      </c>
      <c r="I46" s="81">
        <v>0</v>
      </c>
      <c r="J46" s="81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81">
        <v>0</v>
      </c>
      <c r="H47" s="81">
        <v>0</v>
      </c>
      <c r="I47" s="81">
        <v>0</v>
      </c>
      <c r="J47" s="81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81">
        <v>0</v>
      </c>
      <c r="H48" s="81">
        <v>0</v>
      </c>
      <c r="I48" s="81">
        <v>0</v>
      </c>
      <c r="J48" s="81">
        <v>0</v>
      </c>
    </row>
    <row r="49" spans="1:21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81">
        <v>0</v>
      </c>
      <c r="H49" s="81">
        <v>0</v>
      </c>
      <c r="I49" s="81">
        <v>0</v>
      </c>
      <c r="J49" s="81">
        <v>0</v>
      </c>
    </row>
    <row r="50" spans="1:21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81">
        <v>0</v>
      </c>
      <c r="H50" s="81">
        <v>0</v>
      </c>
      <c r="I50" s="81">
        <v>0</v>
      </c>
      <c r="J50" s="81">
        <v>0</v>
      </c>
    </row>
    <row r="51" spans="1:21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81">
        <v>0</v>
      </c>
      <c r="H51" s="81">
        <v>0</v>
      </c>
      <c r="I51" s="81">
        <v>0</v>
      </c>
      <c r="J51" s="81">
        <v>0</v>
      </c>
    </row>
    <row r="52" spans="1:21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21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21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21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21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21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21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13</v>
      </c>
      <c r="H58" s="17">
        <f t="shared" ref="H58:J58" si="4">SUM(H59:H64)</f>
        <v>8</v>
      </c>
      <c r="I58" s="17">
        <f t="shared" si="4"/>
        <v>5</v>
      </c>
      <c r="J58" s="17">
        <f t="shared" si="4"/>
        <v>0</v>
      </c>
      <c r="L58" t="s">
        <v>138</v>
      </c>
    </row>
    <row r="59" spans="1:21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1</v>
      </c>
      <c r="H59" s="17">
        <v>1</v>
      </c>
      <c r="I59" s="17"/>
      <c r="J59" s="17"/>
      <c r="L59" s="37">
        <f>H29-G59</f>
        <v>0</v>
      </c>
    </row>
    <row r="60" spans="1:21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5">SUM(H60:J60)</f>
        <v>0</v>
      </c>
      <c r="H60" s="17"/>
      <c r="I60" s="17"/>
      <c r="J60" s="17"/>
      <c r="L60" s="37">
        <f>H37-G60</f>
        <v>0</v>
      </c>
    </row>
    <row r="61" spans="1:21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5"/>
        <v>1</v>
      </c>
      <c r="H61" s="17"/>
      <c r="I61" s="17">
        <v>1</v>
      </c>
      <c r="J61" s="17"/>
      <c r="L61" s="37">
        <f>G42-G61</f>
        <v>3</v>
      </c>
    </row>
    <row r="62" spans="1:21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5"/>
        <v>0</v>
      </c>
      <c r="H62" s="17"/>
      <c r="I62" s="17"/>
      <c r="J62" s="17"/>
      <c r="L62" s="37">
        <f>G40-G62</f>
        <v>1</v>
      </c>
    </row>
    <row r="63" spans="1:21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5"/>
        <v>1</v>
      </c>
      <c r="H63" s="17"/>
      <c r="I63" s="17">
        <v>1</v>
      </c>
      <c r="J63" s="17"/>
      <c r="L63" s="38"/>
      <c r="U63">
        <v>280</v>
      </c>
    </row>
    <row r="64" spans="1:21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5"/>
        <v>10</v>
      </c>
      <c r="H64" s="17">
        <v>7</v>
      </c>
      <c r="I64" s="17">
        <v>3</v>
      </c>
      <c r="J64" s="17"/>
      <c r="L64" s="37">
        <f>(G41+G43+G45)-G64</f>
        <v>0</v>
      </c>
      <c r="U64">
        <v>26</v>
      </c>
    </row>
    <row r="65" spans="1:21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389</v>
      </c>
      <c r="H65" s="17">
        <f t="shared" ref="H65:J65" si="6">SUM(H66:H70)</f>
        <v>363</v>
      </c>
      <c r="I65" s="17">
        <f t="shared" si="6"/>
        <v>26</v>
      </c>
      <c r="J65" s="17">
        <f t="shared" si="6"/>
        <v>0</v>
      </c>
      <c r="U65">
        <f>U63-U64</f>
        <v>254</v>
      </c>
    </row>
    <row r="66" spans="1:21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7">SUM(H66:J66)</f>
        <v>280</v>
      </c>
      <c r="H66" s="17">
        <v>254</v>
      </c>
      <c r="I66" s="17">
        <v>26</v>
      </c>
      <c r="J66" s="17"/>
    </row>
    <row r="67" spans="1:21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7"/>
        <v>69</v>
      </c>
      <c r="H67" s="17">
        <v>69</v>
      </c>
      <c r="I67" s="17"/>
      <c r="J67" s="17"/>
    </row>
    <row r="68" spans="1:21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7"/>
        <v>22</v>
      </c>
      <c r="H68" s="17">
        <v>22</v>
      </c>
      <c r="I68" s="17"/>
      <c r="J68" s="17"/>
      <c r="L68" s="37">
        <f>G37-G68</f>
        <v>4</v>
      </c>
    </row>
    <row r="69" spans="1:21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7"/>
        <v>18</v>
      </c>
      <c r="H69" s="17">
        <v>18</v>
      </c>
      <c r="I69" s="17"/>
      <c r="J69" s="17"/>
      <c r="L69" s="37">
        <f>G39-G69</f>
        <v>34</v>
      </c>
    </row>
    <row r="70" spans="1:21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7"/>
        <v>0</v>
      </c>
      <c r="H70" s="17"/>
      <c r="I70" s="17"/>
      <c r="J70" s="17"/>
    </row>
    <row r="71" spans="1:21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21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21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21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21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21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/>
      <c r="J76" s="33"/>
    </row>
    <row r="77" spans="1:21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/>
      <c r="J77" s="33"/>
    </row>
    <row r="78" spans="1:21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0.06</v>
      </c>
      <c r="J78" s="33"/>
    </row>
    <row r="79" spans="1:21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21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N80"/>
  <sheetViews>
    <sheetView workbookViewId="0">
      <selection activeCell="H70" sqref="H70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523</v>
      </c>
      <c r="E6" s="18">
        <v>0</v>
      </c>
      <c r="F6" s="18">
        <v>1</v>
      </c>
      <c r="G6" s="18">
        <v>524</v>
      </c>
      <c r="H6" s="17" t="s">
        <v>7</v>
      </c>
      <c r="I6" s="17" t="s">
        <v>7</v>
      </c>
      <c r="J6" s="36">
        <f>SUM(D6:F6)</f>
        <v>524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291</v>
      </c>
      <c r="E8" s="18">
        <v>0</v>
      </c>
      <c r="F8" s="18">
        <v>0</v>
      </c>
      <c r="G8" s="18">
        <v>291</v>
      </c>
      <c r="H8" s="17" t="s">
        <v>7</v>
      </c>
      <c r="I8" s="17" t="s">
        <v>7</v>
      </c>
      <c r="J8" s="36">
        <f t="shared" si="0"/>
        <v>291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1</v>
      </c>
      <c r="G9" s="18">
        <v>1</v>
      </c>
      <c r="H9" s="17" t="s">
        <v>7</v>
      </c>
      <c r="I9" s="17" t="s">
        <v>7</v>
      </c>
      <c r="J9" s="36">
        <f t="shared" si="0"/>
        <v>1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7</v>
      </c>
      <c r="E10" s="17">
        <v>0</v>
      </c>
      <c r="F10" s="17">
        <v>0</v>
      </c>
      <c r="G10" s="18">
        <v>7</v>
      </c>
      <c r="H10" s="17" t="s">
        <v>7</v>
      </c>
      <c r="I10" s="17" t="s">
        <v>7</v>
      </c>
      <c r="J10" s="36">
        <f t="shared" si="0"/>
        <v>7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21881</v>
      </c>
      <c r="E11" s="17">
        <v>0</v>
      </c>
      <c r="F11" s="17">
        <v>0</v>
      </c>
      <c r="G11" s="18">
        <v>21881</v>
      </c>
      <c r="H11" s="17">
        <v>13366</v>
      </c>
      <c r="I11" s="17">
        <v>5781</v>
      </c>
      <c r="J11" s="36">
        <f t="shared" si="0"/>
        <v>21881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12023</v>
      </c>
      <c r="E12" s="17">
        <v>0</v>
      </c>
      <c r="F12" s="17">
        <v>0</v>
      </c>
      <c r="G12" s="18">
        <v>12023</v>
      </c>
      <c r="H12" s="17">
        <v>8128</v>
      </c>
      <c r="I12" s="17">
        <v>3743</v>
      </c>
      <c r="J12" s="36">
        <f t="shared" si="0"/>
        <v>12023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883</v>
      </c>
      <c r="E13" s="17">
        <v>0</v>
      </c>
      <c r="F13" s="17"/>
      <c r="G13" s="18">
        <v>883</v>
      </c>
      <c r="H13" s="17">
        <v>635</v>
      </c>
      <c r="I13" s="17">
        <v>285</v>
      </c>
      <c r="J13" s="36">
        <f t="shared" si="0"/>
        <v>883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1510</v>
      </c>
      <c r="G14" s="18">
        <v>1510</v>
      </c>
      <c r="H14" s="17">
        <v>453</v>
      </c>
      <c r="I14" s="17">
        <v>1510</v>
      </c>
      <c r="J14" s="36">
        <f t="shared" si="0"/>
        <v>1510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946</v>
      </c>
      <c r="G15" s="18">
        <v>946</v>
      </c>
      <c r="H15" s="17">
        <v>262</v>
      </c>
      <c r="I15" s="17">
        <v>946</v>
      </c>
      <c r="J15" s="36">
        <f t="shared" si="0"/>
        <v>946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250</v>
      </c>
      <c r="G16" s="18">
        <v>250</v>
      </c>
      <c r="H16" s="17">
        <v>76</v>
      </c>
      <c r="I16" s="17">
        <v>250</v>
      </c>
      <c r="J16" s="36">
        <f t="shared" si="0"/>
        <v>250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21881</v>
      </c>
      <c r="E17" s="17">
        <v>0</v>
      </c>
      <c r="F17" s="17">
        <v>1510</v>
      </c>
      <c r="G17" s="18">
        <f>D17+F17</f>
        <v>23391</v>
      </c>
      <c r="H17" s="17">
        <v>13819</v>
      </c>
      <c r="I17" s="17">
        <v>7291</v>
      </c>
      <c r="J17" s="36">
        <f t="shared" si="0"/>
        <v>23391</v>
      </c>
      <c r="K17" s="36">
        <f>H11+H14</f>
        <v>13819</v>
      </c>
      <c r="L17" s="36">
        <f>I11+I14</f>
        <v>7291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12023</v>
      </c>
      <c r="E18" s="17">
        <v>0</v>
      </c>
      <c r="F18" s="17">
        <v>946</v>
      </c>
      <c r="G18" s="18">
        <v>12969</v>
      </c>
      <c r="H18" s="17">
        <v>8390</v>
      </c>
      <c r="I18" s="17">
        <v>4689</v>
      </c>
      <c r="J18" s="43">
        <f t="shared" si="0"/>
        <v>12969</v>
      </c>
      <c r="K18" s="43">
        <f>H12+H15</f>
        <v>8390</v>
      </c>
      <c r="L18" s="43">
        <f>I12+I15</f>
        <v>4689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54.947214478314521</v>
      </c>
      <c r="E19" s="35" t="e">
        <f t="shared" ref="E19:I19" si="1">E18*100/E17</f>
        <v>#DIV/0!</v>
      </c>
      <c r="F19" s="35">
        <f t="shared" si="1"/>
        <v>62.649006622516559</v>
      </c>
      <c r="G19" s="35">
        <f t="shared" si="1"/>
        <v>55.444401692958827</v>
      </c>
      <c r="H19" s="35">
        <f t="shared" si="1"/>
        <v>60.713510384253567</v>
      </c>
      <c r="I19" s="35">
        <f t="shared" si="1"/>
        <v>64.312165683719655</v>
      </c>
      <c r="J19" s="44">
        <f>G12+G15</f>
        <v>12969</v>
      </c>
      <c r="K19" s="45">
        <f>H12+H15</f>
        <v>8390</v>
      </c>
      <c r="L19" s="45">
        <f>I12+I15</f>
        <v>4689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91</v>
      </c>
      <c r="E20" s="17"/>
      <c r="F20" s="17"/>
      <c r="G20" s="17">
        <v>91</v>
      </c>
      <c r="H20" s="17">
        <v>75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>
        <v>106</v>
      </c>
      <c r="E21" s="17"/>
      <c r="F21" s="17"/>
      <c r="G21" s="17">
        <v>106</v>
      </c>
      <c r="H21" s="17">
        <v>83</v>
      </c>
      <c r="I21" s="17">
        <v>47</v>
      </c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12220</v>
      </c>
      <c r="E22" s="19">
        <f t="shared" ref="E22:G22" si="2">E18+E20+E21</f>
        <v>0</v>
      </c>
      <c r="F22" s="19">
        <f t="shared" si="2"/>
        <v>946</v>
      </c>
      <c r="G22" s="19">
        <f t="shared" si="2"/>
        <v>13166</v>
      </c>
      <c r="H22" s="19">
        <f>H18+H20+H21</f>
        <v>8548</v>
      </c>
      <c r="I22" s="19">
        <f>I18+I21</f>
        <v>4736</v>
      </c>
      <c r="J22" s="36">
        <f>G18+G20+G21</f>
        <v>13166</v>
      </c>
      <c r="K22" s="36">
        <f>H18+H20+H21</f>
        <v>8548</v>
      </c>
      <c r="L22" s="36">
        <f>I18+I21</f>
        <v>4736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419</v>
      </c>
      <c r="E23" s="17"/>
      <c r="F23" s="17"/>
      <c r="G23" s="17">
        <v>419</v>
      </c>
      <c r="H23" s="17">
        <v>330</v>
      </c>
      <c r="I23" s="17">
        <v>104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39">
        <f>G31+G32</f>
        <v>524</v>
      </c>
      <c r="H29" s="84">
        <f t="shared" ref="H29:J29" si="3">H31+H32</f>
        <v>0</v>
      </c>
      <c r="I29" s="84">
        <f t="shared" si="3"/>
        <v>423</v>
      </c>
      <c r="J29" s="84">
        <f t="shared" si="3"/>
        <v>104</v>
      </c>
      <c r="K29" s="37">
        <f>G31+G32</f>
        <v>524</v>
      </c>
      <c r="L29" s="37">
        <f>H31+H32</f>
        <v>0</v>
      </c>
      <c r="M29" s="37">
        <f>I31+I32</f>
        <v>423</v>
      </c>
      <c r="N29" s="37">
        <f>J31+J32</f>
        <v>104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39" t="s">
        <v>7</v>
      </c>
      <c r="H30" s="39" t="s">
        <v>7</v>
      </c>
      <c r="I30" s="39" t="s">
        <v>7</v>
      </c>
      <c r="J30" s="39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39">
        <v>523</v>
      </c>
      <c r="H31" s="39">
        <f>'[17]Свод разд 3'!H72</f>
        <v>0</v>
      </c>
      <c r="I31" s="39">
        <v>423</v>
      </c>
      <c r="J31" s="39">
        <v>103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39">
        <v>1</v>
      </c>
      <c r="H32" s="39">
        <f>'[17]Свод разд 3'!L72</f>
        <v>0</v>
      </c>
      <c r="I32" s="39">
        <f>'[17]Свод разд 3'!M72</f>
        <v>0</v>
      </c>
      <c r="J32" s="39">
        <v>1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39">
        <v>293</v>
      </c>
      <c r="H33" s="39">
        <f>'[17]Свод разд 3'!P72</f>
        <v>0</v>
      </c>
      <c r="I33" s="39">
        <v>245</v>
      </c>
      <c r="J33" s="39">
        <v>49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39">
        <v>1907</v>
      </c>
      <c r="H34" s="39">
        <f>'[17]Свод разд 3'!T72</f>
        <v>0</v>
      </c>
      <c r="I34" s="39">
        <v>1401</v>
      </c>
      <c r="J34" s="39">
        <v>540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39">
        <v>676</v>
      </c>
      <c r="H35" s="39">
        <f>'[17]Свод разд 3'!X72</f>
        <v>0</v>
      </c>
      <c r="I35" s="39">
        <v>579</v>
      </c>
      <c r="J35" s="39">
        <v>227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39">
        <v>637</v>
      </c>
      <c r="H36" s="39">
        <f>'[17]Свод разд 3'!AB72</f>
        <v>0</v>
      </c>
      <c r="I36" s="39">
        <v>580</v>
      </c>
      <c r="J36" s="39">
        <v>102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39">
        <v>2</v>
      </c>
      <c r="H37" s="39">
        <f>'[17]Свод разд 3'!AF72</f>
        <v>0</v>
      </c>
      <c r="I37" s="39">
        <v>2</v>
      </c>
      <c r="J37" s="39">
        <v>1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39">
        <f>'[17]Свод разд 3'!AI72</f>
        <v>0</v>
      </c>
      <c r="H38" s="39">
        <f>'[17]Свод разд 3'!AJ72</f>
        <v>0</v>
      </c>
      <c r="I38" s="39">
        <f>'[17]Свод разд 3'!AK72</f>
        <v>0</v>
      </c>
      <c r="J38" s="39">
        <f>'[17]Свод разд 3'!AL72</f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39">
        <v>86</v>
      </c>
      <c r="H39" s="39">
        <f>'[17]Свод разд 3'!AN72</f>
        <v>0</v>
      </c>
      <c r="I39" s="39">
        <v>71</v>
      </c>
      <c r="J39" s="39">
        <v>21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39">
        <f>'[17]Свод разд 3'!AQ72</f>
        <v>0</v>
      </c>
      <c r="H40" s="39">
        <f>'[17]Свод разд 3'!AR72</f>
        <v>0</v>
      </c>
      <c r="I40" s="39">
        <f>'[17]Свод разд 3'!AS72</f>
        <v>0</v>
      </c>
      <c r="J40" s="39">
        <f>'[17]Свод разд 3'!AT72</f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39">
        <f>'[17]Свод разд 3'!AU72</f>
        <v>0</v>
      </c>
      <c r="H41" s="39">
        <f>'[17]Свод разд 3'!AV72</f>
        <v>0</v>
      </c>
      <c r="I41" s="39">
        <f>'[17]Свод разд 3'!AW72</f>
        <v>0</v>
      </c>
      <c r="J41" s="39">
        <f>'[17]Свод разд 3'!AX72</f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39">
        <v>31</v>
      </c>
      <c r="H42" s="39">
        <f>'[17]Свод разд 3'!AZ72</f>
        <v>0</v>
      </c>
      <c r="I42" s="39">
        <v>23</v>
      </c>
      <c r="J42" s="39">
        <v>2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39">
        <f>'[17]Свод разд 3'!BC72</f>
        <v>0</v>
      </c>
      <c r="H43" s="39">
        <f>'[17]Свод разд 3'!BD72</f>
        <v>0</v>
      </c>
      <c r="I43" s="39">
        <f>'[17]Свод разд 3'!BE72</f>
        <v>0</v>
      </c>
      <c r="J43" s="39">
        <f>'[17]Свод разд 3'!BF72</f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39">
        <v>1</v>
      </c>
      <c r="H44" s="39">
        <v>1</v>
      </c>
      <c r="I44" s="39">
        <f>'[17]Свод разд 3'!BI72</f>
        <v>0</v>
      </c>
      <c r="J44" s="39">
        <f>'[17]Свод разд 3'!BJ72</f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39">
        <v>6</v>
      </c>
      <c r="H45" s="39">
        <v>6</v>
      </c>
      <c r="I45" s="39">
        <v>4</v>
      </c>
      <c r="J45" s="39">
        <v>1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39">
        <f>'[17]Свод разд 3'!BO72</f>
        <v>0</v>
      </c>
      <c r="H46" s="39">
        <f>'[17]Свод разд 3'!BP72</f>
        <v>0</v>
      </c>
      <c r="I46" s="39">
        <f>'[17]Свод разд 3'!BQ72</f>
        <v>0</v>
      </c>
      <c r="J46" s="39">
        <f>'[17]Свод разд 3'!BR72</f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39">
        <f>'[17]Свод разд 3'!BS72</f>
        <v>0</v>
      </c>
      <c r="H47" s="39">
        <f>'[17]Свод разд 3'!BT72</f>
        <v>0</v>
      </c>
      <c r="I47" s="39">
        <f>'[17]Свод разд 3'!BU72</f>
        <v>0</v>
      </c>
      <c r="J47" s="39">
        <f>'[17]Свод разд 3'!BV72</f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39">
        <f>'[17]Свод разд 3'!BW72</f>
        <v>0</v>
      </c>
      <c r="H48" s="39">
        <f>'[17]Свод разд 3'!BX72</f>
        <v>0</v>
      </c>
      <c r="I48" s="39">
        <f>'[17]Свод разд 3'!BY72</f>
        <v>0</v>
      </c>
      <c r="J48" s="39">
        <f>'[17]Свод разд 3'!BZ72</f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39">
        <f>'[17]Свод разд 3'!CA72</f>
        <v>0</v>
      </c>
      <c r="H49" s="39">
        <f>'[17]Свод разд 3'!CB72</f>
        <v>0</v>
      </c>
      <c r="I49" s="39">
        <f>'[17]Свод разд 3'!CC72</f>
        <v>0</v>
      </c>
      <c r="J49" s="39">
        <f>'[17]Свод разд 3'!CD72</f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39">
        <f>'[17]Свод разд 3'!CE72</f>
        <v>0</v>
      </c>
      <c r="H50" s="39">
        <f>'[17]Свод разд 3'!CF72</f>
        <v>0</v>
      </c>
      <c r="I50" s="39">
        <f>'[17]Свод разд 3'!CG72</f>
        <v>0</v>
      </c>
      <c r="J50" s="39">
        <f>'[17]Свод разд 3'!CH72</f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39">
        <f>'[17]Свод разд 3'!CI72</f>
        <v>0</v>
      </c>
      <c r="H51" s="39">
        <f>'[17]Свод разд 3'!CJ72</f>
        <v>0</v>
      </c>
      <c r="I51" s="39">
        <f>'[17]Свод разд 3'!CK72</f>
        <v>0</v>
      </c>
      <c r="J51" s="39">
        <f>'[17]Свод разд 3'!CL72</f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200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2</v>
      </c>
      <c r="H58" s="17">
        <f t="shared" ref="H58:J58" si="4">SUM(H59:H64)</f>
        <v>0</v>
      </c>
      <c r="I58" s="17">
        <f t="shared" si="4"/>
        <v>2</v>
      </c>
      <c r="J58" s="17">
        <f t="shared" si="4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5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5"/>
        <v>0</v>
      </c>
      <c r="H61" s="17"/>
      <c r="I61" s="17"/>
      <c r="J61" s="17"/>
      <c r="L61" s="37">
        <f>G42-G61</f>
        <v>31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5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5"/>
        <v>1</v>
      </c>
      <c r="H63" s="39">
        <f>'[17]Свод разд 4'!X73</f>
        <v>0</v>
      </c>
      <c r="I63" s="39">
        <v>1</v>
      </c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5"/>
        <v>1</v>
      </c>
      <c r="H64" s="39">
        <f>'[17]Свод разд 4'!AB73</f>
        <v>0</v>
      </c>
      <c r="I64" s="39">
        <v>1</v>
      </c>
      <c r="J64" s="17"/>
      <c r="L64" s="37">
        <f>(G41+G43+G45)-G64</f>
        <v>5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367</v>
      </c>
      <c r="H65" s="17">
        <f t="shared" ref="H65:J65" si="6">SUM(H66:H70)</f>
        <v>365</v>
      </c>
      <c r="I65" s="17">
        <f t="shared" si="6"/>
        <v>2</v>
      </c>
      <c r="J65" s="17">
        <f t="shared" si="6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69" si="7">SUM(H66:J66)</f>
        <v>281</v>
      </c>
      <c r="H66" s="39">
        <v>279</v>
      </c>
      <c r="I66" s="39">
        <v>2</v>
      </c>
      <c r="J66" s="39">
        <f>'[17]Свод разд 4'!AL73</f>
        <v>0</v>
      </c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7"/>
        <v>63</v>
      </c>
      <c r="H67" s="39">
        <v>63</v>
      </c>
      <c r="I67" s="39">
        <f>'[17]Свод разд 4'!AO73</f>
        <v>0</v>
      </c>
      <c r="J67" s="39">
        <f>'[17]Свод разд 4'!AP73</f>
        <v>0</v>
      </c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7"/>
        <v>0</v>
      </c>
      <c r="H68" s="39">
        <f>'[17]Свод разд 4'!AR73</f>
        <v>0</v>
      </c>
      <c r="I68" s="39">
        <f>'[17]Свод разд 4'!AS73</f>
        <v>0</v>
      </c>
      <c r="J68" s="39">
        <f>'[17]Свод разд 4'!AT73</f>
        <v>0</v>
      </c>
      <c r="L68" s="37">
        <f>G37-G68</f>
        <v>2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7"/>
        <v>23</v>
      </c>
      <c r="H69" s="39">
        <v>23</v>
      </c>
      <c r="I69" s="39">
        <f>'[17]Свод разд 4'!AW73</f>
        <v>0</v>
      </c>
      <c r="J69" s="39">
        <f>'[17]Свод разд 4'!AX73</f>
        <v>0</v>
      </c>
      <c r="L69" s="37">
        <f>G39-G69</f>
        <v>63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/>
      <c r="H70" s="39"/>
      <c r="I70" s="39">
        <f>'[17]Свод разд 4'!BA73</f>
        <v>0</v>
      </c>
      <c r="J70" s="39">
        <f>'[17]Свод разд 4'!BB73</f>
        <v>0</v>
      </c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8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8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/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N80"/>
  <sheetViews>
    <sheetView topLeftCell="A34" workbookViewId="0">
      <selection activeCell="G17" sqref="G17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284</v>
      </c>
      <c r="E6" s="18">
        <v>0</v>
      </c>
      <c r="F6" s="18">
        <v>0</v>
      </c>
      <c r="G6" s="18">
        <v>284</v>
      </c>
      <c r="H6" s="17" t="s">
        <v>7</v>
      </c>
      <c r="I6" s="17" t="s">
        <v>7</v>
      </c>
      <c r="J6" s="36">
        <f>SUM(D6:F6)</f>
        <v>284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128</v>
      </c>
      <c r="E8" s="18">
        <v>0</v>
      </c>
      <c r="F8" s="18">
        <v>0</v>
      </c>
      <c r="G8" s="18">
        <v>128</v>
      </c>
      <c r="H8" s="17" t="s">
        <v>7</v>
      </c>
      <c r="I8" s="17" t="s">
        <v>7</v>
      </c>
      <c r="J8" s="36">
        <f t="shared" si="0"/>
        <v>128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13</v>
      </c>
      <c r="E10" s="17">
        <v>0</v>
      </c>
      <c r="F10" s="17">
        <v>0</v>
      </c>
      <c r="G10" s="18">
        <v>13</v>
      </c>
      <c r="H10" s="17" t="s">
        <v>7</v>
      </c>
      <c r="I10" s="17" t="s">
        <v>7</v>
      </c>
      <c r="J10" s="36">
        <f t="shared" si="0"/>
        <v>13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30316</v>
      </c>
      <c r="E11" s="17">
        <v>0</v>
      </c>
      <c r="F11" s="17">
        <v>0</v>
      </c>
      <c r="G11" s="18">
        <v>30316</v>
      </c>
      <c r="H11" s="17">
        <v>18213</v>
      </c>
      <c r="I11" s="17">
        <v>9691</v>
      </c>
      <c r="J11" s="36">
        <f t="shared" si="0"/>
        <v>30316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16593</v>
      </c>
      <c r="E12" s="17">
        <v>0</v>
      </c>
      <c r="F12" s="17">
        <v>0</v>
      </c>
      <c r="G12" s="18">
        <v>16593</v>
      </c>
      <c r="H12" s="17">
        <v>11959</v>
      </c>
      <c r="I12" s="17">
        <v>3555</v>
      </c>
      <c r="J12" s="36">
        <f t="shared" si="0"/>
        <v>16593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2825</v>
      </c>
      <c r="E13" s="17">
        <v>0</v>
      </c>
      <c r="F13" s="17">
        <v>0</v>
      </c>
      <c r="G13" s="18">
        <v>2825</v>
      </c>
      <c r="H13" s="17">
        <v>2101</v>
      </c>
      <c r="I13" s="17">
        <v>776</v>
      </c>
      <c r="J13" s="36">
        <f t="shared" si="0"/>
        <v>2825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30316</v>
      </c>
      <c r="E17" s="17">
        <v>0</v>
      </c>
      <c r="F17" s="17">
        <v>0</v>
      </c>
      <c r="G17" s="18">
        <v>30316</v>
      </c>
      <c r="H17" s="17">
        <v>18213</v>
      </c>
      <c r="I17" s="17">
        <v>9691</v>
      </c>
      <c r="J17" s="36">
        <f t="shared" si="0"/>
        <v>30316</v>
      </c>
      <c r="K17" s="36">
        <f>H11+H14</f>
        <v>18213</v>
      </c>
      <c r="L17" s="36">
        <f>I11+I14</f>
        <v>9691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16593</v>
      </c>
      <c r="E18" s="17">
        <v>0</v>
      </c>
      <c r="F18" s="17">
        <v>0</v>
      </c>
      <c r="G18" s="18">
        <v>16593</v>
      </c>
      <c r="H18" s="17">
        <v>11959</v>
      </c>
      <c r="I18" s="17">
        <v>3555</v>
      </c>
      <c r="J18" s="43">
        <f t="shared" si="0"/>
        <v>16593</v>
      </c>
      <c r="K18" s="43">
        <f>H12+H15</f>
        <v>11959</v>
      </c>
      <c r="L18" s="43">
        <f>I12+I15</f>
        <v>3555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54.733474073096716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54.733474073096716</v>
      </c>
      <c r="H19" s="35">
        <f t="shared" si="1"/>
        <v>65.661889858891996</v>
      </c>
      <c r="I19" s="35">
        <f t="shared" si="1"/>
        <v>36.683520792487876</v>
      </c>
      <c r="J19" s="44">
        <f>G12+G15</f>
        <v>16593</v>
      </c>
      <c r="K19" s="45">
        <f>H12+H15</f>
        <v>11959</v>
      </c>
      <c r="L19" s="45">
        <f>I12+I15</f>
        <v>3555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149</v>
      </c>
      <c r="E20" s="17">
        <v>0</v>
      </c>
      <c r="F20" s="17">
        <v>0</v>
      </c>
      <c r="G20" s="17">
        <v>149</v>
      </c>
      <c r="H20" s="17">
        <v>139</v>
      </c>
      <c r="I20" s="18" t="s">
        <v>7</v>
      </c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16742</v>
      </c>
      <c r="E22" s="19">
        <f t="shared" ref="E22:H22" si="2">E18+E20+E21</f>
        <v>0</v>
      </c>
      <c r="F22" s="19">
        <f t="shared" si="2"/>
        <v>0</v>
      </c>
      <c r="G22" s="19">
        <f t="shared" si="2"/>
        <v>16742</v>
      </c>
      <c r="H22" s="19">
        <f t="shared" si="2"/>
        <v>12098</v>
      </c>
      <c r="I22" s="19">
        <f>I18+I21</f>
        <v>3555</v>
      </c>
      <c r="J22" s="13">
        <f>G18+G20+G21</f>
        <v>16742</v>
      </c>
      <c r="K22" s="42">
        <f>H18+H20+H21</f>
        <v>12098</v>
      </c>
      <c r="L22" s="42">
        <f>I18+I21</f>
        <v>3555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266</v>
      </c>
      <c r="E23" s="17">
        <v>0</v>
      </c>
      <c r="F23" s="17">
        <v>0</v>
      </c>
      <c r="G23" s="17">
        <v>266</v>
      </c>
      <c r="H23" s="17">
        <v>172</v>
      </c>
      <c r="I23" s="17">
        <v>43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284</v>
      </c>
      <c r="H29" s="17">
        <v>0</v>
      </c>
      <c r="I29" s="17">
        <v>234</v>
      </c>
      <c r="J29" s="17">
        <v>16</v>
      </c>
      <c r="K29" s="37">
        <f>G31+G32</f>
        <v>284</v>
      </c>
      <c r="L29" s="37">
        <f>H31+H32</f>
        <v>0</v>
      </c>
      <c r="M29" s="37">
        <f>I31+I32</f>
        <v>234</v>
      </c>
      <c r="N29" s="37">
        <f>J31+J32</f>
        <v>16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284</v>
      </c>
      <c r="H31" s="17">
        <v>0</v>
      </c>
      <c r="I31" s="17">
        <v>234</v>
      </c>
      <c r="J31" s="17">
        <v>16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129</v>
      </c>
      <c r="H33" s="17">
        <v>0</v>
      </c>
      <c r="I33" s="17">
        <v>108</v>
      </c>
      <c r="J33" s="17">
        <v>6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778</v>
      </c>
      <c r="H34" s="17">
        <v>0</v>
      </c>
      <c r="I34" s="17">
        <v>602</v>
      </c>
      <c r="J34" s="17">
        <v>86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310</v>
      </c>
      <c r="H35" s="17">
        <v>0</v>
      </c>
      <c r="I35" s="17">
        <v>238</v>
      </c>
      <c r="J35" s="17">
        <v>45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425</v>
      </c>
      <c r="H36" s="17">
        <v>0</v>
      </c>
      <c r="I36" s="17">
        <v>367</v>
      </c>
      <c r="J36" s="17">
        <v>27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165</v>
      </c>
      <c r="H39" s="17">
        <v>0</v>
      </c>
      <c r="I39" s="17">
        <v>155</v>
      </c>
      <c r="J39" s="17">
        <v>9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0</v>
      </c>
      <c r="H42" s="17">
        <v>0</v>
      </c>
      <c r="I42" s="17">
        <v>0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0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14</v>
      </c>
      <c r="H45" s="17">
        <v>14</v>
      </c>
      <c r="I45" s="17">
        <v>10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/>
      <c r="H46" s="22"/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200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7</v>
      </c>
      <c r="H58" s="17">
        <f t="shared" ref="H58:J58" si="3">SUM(H59:H64)</f>
        <v>4</v>
      </c>
      <c r="I58" s="17">
        <f t="shared" si="3"/>
        <v>3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>
        <v>0</v>
      </c>
      <c r="I59" s="17">
        <v>0</v>
      </c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>
        <v>0</v>
      </c>
      <c r="I60" s="17">
        <v>0</v>
      </c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>
        <v>0</v>
      </c>
      <c r="I61" s="17">
        <v>0</v>
      </c>
      <c r="J61" s="17"/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>
        <v>0</v>
      </c>
      <c r="I62" s="17">
        <v>0</v>
      </c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/>
      <c r="I63" s="17">
        <v>1</v>
      </c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6</v>
      </c>
      <c r="H64" s="17">
        <v>4</v>
      </c>
      <c r="I64" s="17">
        <v>2</v>
      </c>
      <c r="J64" s="17"/>
      <c r="L64" s="37">
        <f>(G41+G43+G45)-G64</f>
        <v>8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157</v>
      </c>
      <c r="H65" s="17">
        <f t="shared" ref="H65:J65" si="5">SUM(H66:H70)</f>
        <v>68</v>
      </c>
      <c r="I65" s="17">
        <f t="shared" si="5"/>
        <v>89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99</v>
      </c>
      <c r="H66" s="17">
        <v>10</v>
      </c>
      <c r="I66" s="17">
        <v>89</v>
      </c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18</v>
      </c>
      <c r="H67" s="17">
        <v>18</v>
      </c>
      <c r="I67" s="17">
        <v>0</v>
      </c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>
        <v>0</v>
      </c>
      <c r="I68" s="17">
        <v>0</v>
      </c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40</v>
      </c>
      <c r="H69" s="17">
        <v>40</v>
      </c>
      <c r="I69" s="17">
        <v>0</v>
      </c>
      <c r="J69" s="17"/>
      <c r="L69" s="37">
        <f>G39-G69</f>
        <v>125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/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N80"/>
  <sheetViews>
    <sheetView topLeftCell="A55" workbookViewId="0">
      <selection activeCell="I29" sqref="I29:J29"/>
    </sheetView>
  </sheetViews>
  <sheetFormatPr defaultRowHeight="12.75" x14ac:dyDescent="0.2"/>
  <cols>
    <col min="7" max="7" width="13.85546875" bestFit="1" customWidth="1"/>
  </cols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293</v>
      </c>
      <c r="E6" s="18">
        <v>1</v>
      </c>
      <c r="F6" s="18">
        <v>1</v>
      </c>
      <c r="G6" s="18">
        <v>295</v>
      </c>
      <c r="H6" s="17" t="s">
        <v>7</v>
      </c>
      <c r="I6" s="17" t="s">
        <v>7</v>
      </c>
      <c r="J6" s="36">
        <f>SUM(D6:F6)</f>
        <v>295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31</v>
      </c>
      <c r="E8" s="18">
        <v>0</v>
      </c>
      <c r="F8" s="18">
        <v>0</v>
      </c>
      <c r="G8" s="18">
        <v>31</v>
      </c>
      <c r="H8" s="17" t="s">
        <v>7</v>
      </c>
      <c r="I8" s="17" t="s">
        <v>7</v>
      </c>
      <c r="J8" s="36">
        <f t="shared" si="0"/>
        <v>31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1</v>
      </c>
      <c r="F9" s="17">
        <v>1</v>
      </c>
      <c r="G9" s="18">
        <v>2</v>
      </c>
      <c r="H9" s="17" t="s">
        <v>7</v>
      </c>
      <c r="I9" s="17" t="s">
        <v>7</v>
      </c>
      <c r="J9" s="36">
        <f t="shared" si="0"/>
        <v>2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4</v>
      </c>
      <c r="E10" s="17">
        <v>0</v>
      </c>
      <c r="F10" s="17">
        <v>0</v>
      </c>
      <c r="G10" s="18">
        <v>4</v>
      </c>
      <c r="H10" s="17" t="s">
        <v>7</v>
      </c>
      <c r="I10" s="17" t="s">
        <v>7</v>
      </c>
      <c r="J10" s="36">
        <f t="shared" si="0"/>
        <v>4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28776</v>
      </c>
      <c r="E11" s="17">
        <v>0</v>
      </c>
      <c r="F11" s="17">
        <v>0</v>
      </c>
      <c r="G11" s="18">
        <v>28776</v>
      </c>
      <c r="H11" s="17">
        <v>18450</v>
      </c>
      <c r="I11" s="17">
        <v>5185</v>
      </c>
      <c r="J11" s="36">
        <f t="shared" si="0"/>
        <v>28776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18187</v>
      </c>
      <c r="E12" s="17">
        <v>0</v>
      </c>
      <c r="F12" s="17">
        <v>0</v>
      </c>
      <c r="G12" s="18">
        <v>18187</v>
      </c>
      <c r="H12" s="17">
        <v>12940</v>
      </c>
      <c r="I12" s="17">
        <v>3595</v>
      </c>
      <c r="J12" s="36">
        <f t="shared" si="0"/>
        <v>18187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1322</v>
      </c>
      <c r="E13" s="17">
        <v>0</v>
      </c>
      <c r="F13" s="17">
        <v>0</v>
      </c>
      <c r="G13" s="18">
        <v>1322</v>
      </c>
      <c r="H13" s="17">
        <v>1013</v>
      </c>
      <c r="I13" s="17">
        <v>448</v>
      </c>
      <c r="J13" s="36">
        <f t="shared" si="0"/>
        <v>1322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2890</v>
      </c>
      <c r="F14" s="17">
        <v>100</v>
      </c>
      <c r="G14" s="18">
        <v>2990</v>
      </c>
      <c r="H14" s="17">
        <v>1734</v>
      </c>
      <c r="I14" s="17">
        <v>2990</v>
      </c>
      <c r="J14" s="36">
        <f t="shared" si="0"/>
        <v>2990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2329</v>
      </c>
      <c r="F15" s="17">
        <v>100</v>
      </c>
      <c r="G15" s="18">
        <v>2429</v>
      </c>
      <c r="H15" s="17">
        <v>1339</v>
      </c>
      <c r="I15" s="17">
        <v>2429</v>
      </c>
      <c r="J15" s="36">
        <f t="shared" si="0"/>
        <v>2429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204</v>
      </c>
      <c r="F16" s="17">
        <v>20</v>
      </c>
      <c r="G16" s="18">
        <v>224</v>
      </c>
      <c r="H16" s="17">
        <v>159</v>
      </c>
      <c r="I16" s="17">
        <v>224</v>
      </c>
      <c r="J16" s="36">
        <f t="shared" si="0"/>
        <v>224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28776</v>
      </c>
      <c r="E17" s="17">
        <v>2890</v>
      </c>
      <c r="F17" s="17">
        <v>100</v>
      </c>
      <c r="G17" s="18">
        <f>F17+E17+D17</f>
        <v>31766</v>
      </c>
      <c r="H17" s="17">
        <v>20184</v>
      </c>
      <c r="I17" s="17">
        <v>8175</v>
      </c>
      <c r="J17" s="36">
        <f t="shared" si="0"/>
        <v>31766</v>
      </c>
      <c r="K17" s="36">
        <f>H11+H14</f>
        <v>20184</v>
      </c>
      <c r="L17" s="36">
        <f>I11+I14</f>
        <v>8175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18187</v>
      </c>
      <c r="E18" s="17">
        <v>2329</v>
      </c>
      <c r="F18" s="17">
        <v>100</v>
      </c>
      <c r="G18" s="18">
        <v>20616</v>
      </c>
      <c r="H18" s="17">
        <v>14279</v>
      </c>
      <c r="I18" s="17">
        <v>6024</v>
      </c>
      <c r="J18" s="43">
        <f t="shared" si="0"/>
        <v>20616</v>
      </c>
      <c r="K18" s="43">
        <f>H12+H15</f>
        <v>14279</v>
      </c>
      <c r="L18" s="43">
        <f>I12+I15</f>
        <v>6024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63.201973867111484</v>
      </c>
      <c r="E19" s="35">
        <f t="shared" ref="E19:I19" si="1">E18*100/E17</f>
        <v>80.588235294117652</v>
      </c>
      <c r="F19" s="35">
        <f t="shared" si="1"/>
        <v>100</v>
      </c>
      <c r="G19" s="35">
        <f t="shared" si="1"/>
        <v>64.899578165334006</v>
      </c>
      <c r="H19" s="35">
        <f t="shared" si="1"/>
        <v>70.74415378517638</v>
      </c>
      <c r="I19" s="35">
        <f t="shared" si="1"/>
        <v>73.688073394495419</v>
      </c>
      <c r="J19" s="44">
        <f>G12+G15</f>
        <v>20616</v>
      </c>
      <c r="K19" s="45">
        <f>H12+H15</f>
        <v>14279</v>
      </c>
      <c r="L19" s="45">
        <f>I12+I15</f>
        <v>6024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209</v>
      </c>
      <c r="E20" s="17"/>
      <c r="F20" s="17"/>
      <c r="G20" s="17">
        <v>209</v>
      </c>
      <c r="H20" s="17">
        <v>109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18396</v>
      </c>
      <c r="E22" s="19">
        <f t="shared" ref="E22:G22" si="2">E18+E20+E21</f>
        <v>2329</v>
      </c>
      <c r="F22" s="19">
        <f t="shared" si="2"/>
        <v>100</v>
      </c>
      <c r="G22" s="19">
        <f t="shared" si="2"/>
        <v>20825</v>
      </c>
      <c r="H22" s="19">
        <f>H18+H20+H21</f>
        <v>14388</v>
      </c>
      <c r="I22" s="19">
        <f>I18+I21</f>
        <v>6024</v>
      </c>
      <c r="J22" s="36">
        <f>G18+G20+G21</f>
        <v>20825</v>
      </c>
      <c r="K22" s="36">
        <f>H18+H20+H21</f>
        <v>14388</v>
      </c>
      <c r="L22" s="36">
        <f>I18+I21</f>
        <v>6024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307</v>
      </c>
      <c r="E23" s="17"/>
      <c r="F23" s="17"/>
      <c r="G23" s="17">
        <v>307</v>
      </c>
      <c r="H23" s="17">
        <v>269</v>
      </c>
      <c r="I23" s="17">
        <v>123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f>G31+G32</f>
        <v>295</v>
      </c>
      <c r="H29" s="17">
        <v>0</v>
      </c>
      <c r="I29" s="17">
        <f t="shared" ref="I29:J29" si="3">I31+I32</f>
        <v>217</v>
      </c>
      <c r="J29" s="17">
        <f t="shared" si="3"/>
        <v>39</v>
      </c>
      <c r="K29" s="37">
        <f>G31+G32</f>
        <v>295</v>
      </c>
      <c r="L29" s="37">
        <f>H31+H32</f>
        <v>0</v>
      </c>
      <c r="M29" s="37">
        <f>I31+I32</f>
        <v>217</v>
      </c>
      <c r="N29" s="37">
        <f>J31+J32</f>
        <v>39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293</v>
      </c>
      <c r="H31" s="17">
        <v>0</v>
      </c>
      <c r="I31" s="17">
        <v>216</v>
      </c>
      <c r="J31" s="17">
        <v>37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2</v>
      </c>
      <c r="H32" s="17">
        <v>0</v>
      </c>
      <c r="I32" s="17">
        <v>1</v>
      </c>
      <c r="J32" s="17">
        <v>2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16</v>
      </c>
      <c r="H33" s="17">
        <v>0</v>
      </c>
      <c r="I33" s="17">
        <v>11</v>
      </c>
      <c r="J33" s="17">
        <v>0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1057</v>
      </c>
      <c r="H34" s="17">
        <v>0</v>
      </c>
      <c r="I34" s="17">
        <v>938</v>
      </c>
      <c r="J34" s="17">
        <v>274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1104</v>
      </c>
      <c r="H35" s="17">
        <v>0</v>
      </c>
      <c r="I35" s="17">
        <v>765</v>
      </c>
      <c r="J35" s="17">
        <v>136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497</v>
      </c>
      <c r="H36" s="17">
        <v>0</v>
      </c>
      <c r="I36" s="17">
        <v>460</v>
      </c>
      <c r="J36" s="17">
        <v>173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129</v>
      </c>
      <c r="H39" s="17">
        <v>0</v>
      </c>
      <c r="I39" s="17">
        <v>43</v>
      </c>
      <c r="J39" s="17">
        <v>32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5</v>
      </c>
      <c r="H40" s="17">
        <v>1</v>
      </c>
      <c r="I40" s="17">
        <v>4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7</v>
      </c>
      <c r="H41" s="17">
        <v>7</v>
      </c>
      <c r="I41" s="17">
        <v>7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21</v>
      </c>
      <c r="H42" s="17">
        <v>1</v>
      </c>
      <c r="I42" s="17">
        <v>17</v>
      </c>
      <c r="J42" s="17">
        <v>3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2</v>
      </c>
      <c r="H43" s="17">
        <v>2</v>
      </c>
      <c r="I43" s="17">
        <v>1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0</v>
      </c>
      <c r="J44" s="17">
        <v>1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3</v>
      </c>
      <c r="H45" s="17">
        <v>3</v>
      </c>
      <c r="I45" s="17">
        <v>3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4</v>
      </c>
      <c r="H58" s="17">
        <f t="shared" ref="H58:J58" si="4">SUM(H59:H64)</f>
        <v>4</v>
      </c>
      <c r="I58" s="17">
        <f t="shared" si="4"/>
        <v>0</v>
      </c>
      <c r="J58" s="17">
        <f t="shared" si="4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5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5"/>
        <v>0</v>
      </c>
      <c r="H61" s="17"/>
      <c r="I61" s="17"/>
      <c r="J61" s="17"/>
      <c r="L61" s="37">
        <f>G42-G61</f>
        <v>21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5"/>
        <v>1</v>
      </c>
      <c r="H62" s="17">
        <v>1</v>
      </c>
      <c r="I62" s="17"/>
      <c r="J62" s="17"/>
      <c r="L62" s="37">
        <f>G40-G62</f>
        <v>4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5"/>
        <v>1</v>
      </c>
      <c r="H63" s="17">
        <v>1</v>
      </c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5"/>
        <v>2</v>
      </c>
      <c r="H64" s="17">
        <v>2</v>
      </c>
      <c r="I64" s="17"/>
      <c r="J64" s="17"/>
      <c r="L64" s="37">
        <f>(G41+G43+G45)-G64</f>
        <v>10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132</v>
      </c>
      <c r="H65" s="17">
        <f t="shared" ref="H65:J65" si="6">SUM(H66:H70)</f>
        <v>126</v>
      </c>
      <c r="I65" s="17">
        <f t="shared" si="6"/>
        <v>6</v>
      </c>
      <c r="J65" s="17">
        <f t="shared" si="6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7">SUM(H66:J66)</f>
        <v>132</v>
      </c>
      <c r="H66" s="17">
        <v>126</v>
      </c>
      <c r="I66" s="17">
        <v>6</v>
      </c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7"/>
        <v>0</v>
      </c>
      <c r="H67" s="17"/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7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7"/>
        <v>0</v>
      </c>
      <c r="H69" s="17"/>
      <c r="I69" s="17"/>
      <c r="J69" s="17"/>
      <c r="L69" s="37">
        <f>G39-G69</f>
        <v>129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7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8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8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2.3E-2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N80"/>
  <sheetViews>
    <sheetView topLeftCell="A61" workbookViewId="0">
      <selection activeCell="H70" sqref="H70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39">
        <v>49</v>
      </c>
      <c r="E6" s="39">
        <f>'[18]свод разд2'!D73</f>
        <v>0</v>
      </c>
      <c r="F6" s="39">
        <f>'[18]свод разд2'!E73</f>
        <v>0</v>
      </c>
      <c r="G6" s="39">
        <v>49</v>
      </c>
      <c r="H6" s="39" t="s">
        <v>7</v>
      </c>
      <c r="I6" s="39" t="s">
        <v>7</v>
      </c>
      <c r="J6" s="36">
        <f>SUM(D6:F6)</f>
        <v>49</v>
      </c>
    </row>
    <row r="7" spans="1:10" ht="15.75" customHeight="1" x14ac:dyDescent="0.2">
      <c r="A7" s="31"/>
      <c r="B7" s="140" t="s">
        <v>3</v>
      </c>
      <c r="C7" s="140"/>
      <c r="D7" s="39" t="s">
        <v>7</v>
      </c>
      <c r="E7" s="39" t="s">
        <v>7</v>
      </c>
      <c r="F7" s="39" t="s">
        <v>7</v>
      </c>
      <c r="G7" s="39" t="s">
        <v>7</v>
      </c>
      <c r="H7" s="39" t="s">
        <v>7</v>
      </c>
      <c r="I7" s="39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39">
        <v>24</v>
      </c>
      <c r="E8" s="39">
        <f>'[18]свод разд2'!H73</f>
        <v>0</v>
      </c>
      <c r="F8" s="39">
        <f>'[18]свод разд2'!I73</f>
        <v>0</v>
      </c>
      <c r="G8" s="39">
        <v>24</v>
      </c>
      <c r="H8" s="39" t="s">
        <v>7</v>
      </c>
      <c r="I8" s="39" t="s">
        <v>7</v>
      </c>
      <c r="J8" s="36">
        <f t="shared" si="0"/>
        <v>24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39" t="s">
        <v>7</v>
      </c>
      <c r="E9" s="39">
        <f>'[18]свод разд2'!K73</f>
        <v>0</v>
      </c>
      <c r="F9" s="39">
        <f>'[18]свод разд2'!L73</f>
        <v>0</v>
      </c>
      <c r="G9" s="39">
        <f>'[18]свод разд2'!M73</f>
        <v>0</v>
      </c>
      <c r="H9" s="39" t="s">
        <v>7</v>
      </c>
      <c r="I9" s="39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39">
        <v>1</v>
      </c>
      <c r="E10" s="39">
        <f>'[18]свод разд2'!O73</f>
        <v>0</v>
      </c>
      <c r="F10" s="39">
        <f>'[18]свод разд2'!P73</f>
        <v>0</v>
      </c>
      <c r="G10" s="39">
        <v>1</v>
      </c>
      <c r="H10" s="39" t="s">
        <v>7</v>
      </c>
      <c r="I10" s="39" t="s">
        <v>7</v>
      </c>
      <c r="J10" s="36">
        <f t="shared" si="0"/>
        <v>1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39">
        <v>3792</v>
      </c>
      <c r="E11" s="39">
        <f>'[18]свод разд2'!S73</f>
        <v>0</v>
      </c>
      <c r="F11" s="39">
        <f>'[18]свод разд2'!T73</f>
        <v>0</v>
      </c>
      <c r="G11" s="39">
        <v>3792</v>
      </c>
      <c r="H11" s="39">
        <v>2810</v>
      </c>
      <c r="I11" s="39">
        <v>1400</v>
      </c>
      <c r="J11" s="36">
        <f t="shared" si="0"/>
        <v>3792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39">
        <v>1905</v>
      </c>
      <c r="E12" s="39">
        <f>'[18]свод разд2'!Z73</f>
        <v>0</v>
      </c>
      <c r="F12" s="39">
        <f>'[18]свод разд2'!AB73</f>
        <v>0</v>
      </c>
      <c r="G12" s="39">
        <v>1905</v>
      </c>
      <c r="H12" s="39">
        <v>1522</v>
      </c>
      <c r="I12" s="39">
        <v>675</v>
      </c>
      <c r="J12" s="36">
        <f t="shared" si="0"/>
        <v>1905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39">
        <v>85</v>
      </c>
      <c r="E13" s="39">
        <f>'[18]свод разд2'!AI73</f>
        <v>0</v>
      </c>
      <c r="F13" s="39">
        <f>'[18]свод разд2'!AJ73</f>
        <v>0</v>
      </c>
      <c r="G13" s="39">
        <v>85</v>
      </c>
      <c r="H13" s="39">
        <v>67</v>
      </c>
      <c r="I13" s="39">
        <v>23</v>
      </c>
      <c r="J13" s="36">
        <f t="shared" si="0"/>
        <v>85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39" t="s">
        <v>7</v>
      </c>
      <c r="E14" s="39">
        <f>'[18]свод разд2'!AN73</f>
        <v>0</v>
      </c>
      <c r="F14" s="39">
        <f>'[18]свод разд2'!AO73</f>
        <v>0</v>
      </c>
      <c r="G14" s="39">
        <f>'[18]свод разд2'!AP73</f>
        <v>0</v>
      </c>
      <c r="H14" s="39">
        <f>'[18]свод разд2'!AQ73</f>
        <v>0</v>
      </c>
      <c r="I14" s="39">
        <f>'[18]свод разд2'!AR73</f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39" t="s">
        <v>7</v>
      </c>
      <c r="E15" s="39">
        <f>'[18]свод разд2'!AS73</f>
        <v>0</v>
      </c>
      <c r="F15" s="39">
        <f>'[18]свод разд2'!AU73</f>
        <v>0</v>
      </c>
      <c r="G15" s="39">
        <f>'[18]свод разд2'!AW73</f>
        <v>0</v>
      </c>
      <c r="H15" s="39">
        <f>'[18]свод разд2'!AY73</f>
        <v>0</v>
      </c>
      <c r="I15" s="39">
        <f>'[18]свод разд2'!AZ73</f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39" t="s">
        <v>7</v>
      </c>
      <c r="E16" s="39">
        <f>'[18]свод разд2'!BA73</f>
        <v>0</v>
      </c>
      <c r="F16" s="39">
        <f>'[18]свод разд2'!BB73</f>
        <v>0</v>
      </c>
      <c r="G16" s="39">
        <f>'[18]свод разд2'!BC73</f>
        <v>0</v>
      </c>
      <c r="H16" s="39">
        <f>'[18]свод разд2'!BD73</f>
        <v>0</v>
      </c>
      <c r="I16" s="39">
        <f>'[18]свод разд2'!BE73</f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39">
        <v>3792</v>
      </c>
      <c r="E17" s="39">
        <f>'[18]свод разд2'!S79</f>
        <v>0</v>
      </c>
      <c r="F17" s="39">
        <f>'[18]свод разд2'!T79</f>
        <v>0</v>
      </c>
      <c r="G17" s="39">
        <v>3792</v>
      </c>
      <c r="H17" s="39">
        <v>2810</v>
      </c>
      <c r="I17" s="39">
        <v>1400</v>
      </c>
      <c r="J17" s="36">
        <f t="shared" si="0"/>
        <v>3792</v>
      </c>
      <c r="K17" s="36">
        <f>H11+H14</f>
        <v>2810</v>
      </c>
      <c r="L17" s="36">
        <f>I11+I14</f>
        <v>1400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39">
        <v>1905</v>
      </c>
      <c r="E18" s="39">
        <f>'[18]свод разд2'!Z79</f>
        <v>0</v>
      </c>
      <c r="F18" s="39">
        <f>'[18]свод разд2'!AB79</f>
        <v>0</v>
      </c>
      <c r="G18" s="39">
        <v>1905</v>
      </c>
      <c r="H18" s="39">
        <v>1522</v>
      </c>
      <c r="I18" s="39">
        <v>675</v>
      </c>
      <c r="J18" s="43">
        <f t="shared" si="0"/>
        <v>1905</v>
      </c>
      <c r="K18" s="43">
        <f>H12+H15</f>
        <v>1522</v>
      </c>
      <c r="L18" s="43">
        <f>I12+I15</f>
        <v>675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50.2373417721519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50.2373417721519</v>
      </c>
      <c r="H19" s="35">
        <f t="shared" si="1"/>
        <v>54.163701067615655</v>
      </c>
      <c r="I19" s="35">
        <f t="shared" si="1"/>
        <v>48.214285714285715</v>
      </c>
      <c r="J19" s="44">
        <f>G12+G15</f>
        <v>1905</v>
      </c>
      <c r="K19" s="45">
        <f>H12+H15</f>
        <v>1522</v>
      </c>
      <c r="L19" s="45">
        <f>I12+I15</f>
        <v>675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5</v>
      </c>
      <c r="E20" s="17"/>
      <c r="F20" s="17"/>
      <c r="G20" s="17">
        <v>5</v>
      </c>
      <c r="H20" s="17">
        <v>5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>
        <v>9</v>
      </c>
      <c r="E21" s="17"/>
      <c r="F21" s="17"/>
      <c r="G21" s="17">
        <v>9</v>
      </c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1919</v>
      </c>
      <c r="E22" s="19">
        <f t="shared" ref="E22:G22" si="2">E18+E20+E21</f>
        <v>0</v>
      </c>
      <c r="F22" s="19">
        <f t="shared" si="2"/>
        <v>0</v>
      </c>
      <c r="G22" s="19">
        <f t="shared" si="2"/>
        <v>1919</v>
      </c>
      <c r="H22" s="19">
        <f>H18+H20+H21</f>
        <v>1527</v>
      </c>
      <c r="I22" s="19">
        <f>I18+I21</f>
        <v>675</v>
      </c>
      <c r="J22" s="36">
        <f>G18+G20+G21</f>
        <v>1919</v>
      </c>
      <c r="K22" s="36">
        <f>H18+H20+H21</f>
        <v>1527</v>
      </c>
      <c r="L22" s="36">
        <f>I18+I21</f>
        <v>675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78</v>
      </c>
      <c r="E23" s="17"/>
      <c r="F23" s="17"/>
      <c r="G23" s="17">
        <v>78</v>
      </c>
      <c r="H23" s="17">
        <v>65</v>
      </c>
      <c r="I23" s="17">
        <v>14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39">
        <v>49</v>
      </c>
      <c r="H29" s="39">
        <f>'[18]Свод разд 3'!D72</f>
        <v>0</v>
      </c>
      <c r="I29" s="39">
        <v>42</v>
      </c>
      <c r="J29" s="39">
        <v>1</v>
      </c>
      <c r="K29" s="37">
        <f>G31+G32</f>
        <v>49</v>
      </c>
      <c r="L29" s="37">
        <f>H31+H32</f>
        <v>0</v>
      </c>
      <c r="M29" s="37">
        <f>I31+I32</f>
        <v>42</v>
      </c>
      <c r="N29" s="37">
        <f>J31+J32</f>
        <v>1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39" t="s">
        <v>7</v>
      </c>
      <c r="H30" s="39" t="s">
        <v>7</v>
      </c>
      <c r="I30" s="39">
        <f>'[18]Свод разд 3'!M70</f>
        <v>0</v>
      </c>
      <c r="J30" s="39">
        <f>'[18]Свод разд 3'!N70</f>
        <v>0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39">
        <v>49</v>
      </c>
      <c r="H31" s="39">
        <f>'[18]Свод разд 3'!H72</f>
        <v>0</v>
      </c>
      <c r="I31" s="39">
        <v>42</v>
      </c>
      <c r="J31" s="72">
        <v>1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39">
        <f>'[18]Свод разд 3'!K72</f>
        <v>0</v>
      </c>
      <c r="H32" s="39">
        <f>'[18]Свод разд 3'!L72</f>
        <v>0</v>
      </c>
      <c r="I32" s="39"/>
      <c r="J32" s="39">
        <f>'[18]Свод разд 3'!V70</f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39">
        <v>13</v>
      </c>
      <c r="H33" s="39">
        <f>'[18]Свод разд 3'!P72</f>
        <v>0</v>
      </c>
      <c r="I33" s="39">
        <v>10</v>
      </c>
      <c r="J33" s="39">
        <v>1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39">
        <v>231</v>
      </c>
      <c r="H34" s="39">
        <f>'[18]Свод разд 3'!T72</f>
        <v>0</v>
      </c>
      <c r="I34" s="39">
        <v>204</v>
      </c>
      <c r="J34" s="39">
        <v>58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39">
        <v>242</v>
      </c>
      <c r="H35" s="39">
        <f>'[18]Свод разд 3'!X72</f>
        <v>0</v>
      </c>
      <c r="I35" s="39">
        <v>239</v>
      </c>
      <c r="J35" s="39">
        <v>42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39">
        <v>122</v>
      </c>
      <c r="H36" s="39">
        <f>'[18]Свод разд 3'!AB72</f>
        <v>0</v>
      </c>
      <c r="I36" s="39">
        <v>110</v>
      </c>
      <c r="J36" s="39">
        <v>18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39">
        <v>21</v>
      </c>
      <c r="H37" s="39">
        <f>'[18]Свод разд 3'!AF72</f>
        <v>0</v>
      </c>
      <c r="I37" s="39">
        <v>15</v>
      </c>
      <c r="J37" s="39">
        <v>2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39">
        <v>63</v>
      </c>
      <c r="H38" s="39">
        <f>'[18]Свод разд 3'!AJ72</f>
        <v>0</v>
      </c>
      <c r="I38" s="39">
        <v>53</v>
      </c>
      <c r="J38" s="39">
        <v>3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39">
        <f>'[18]Свод разд 3'!AQ71</f>
        <v>0</v>
      </c>
      <c r="H39" s="39">
        <f>'[18]Свод разд 3'!AN72</f>
        <v>0</v>
      </c>
      <c r="I39" s="39">
        <f>'[18]Свод разд 3'!AO72</f>
        <v>0</v>
      </c>
      <c r="J39" s="39">
        <f>'[18]Свод разд 3'!AP72</f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39">
        <f>'[18]Свод разд 3'!AQ72</f>
        <v>0</v>
      </c>
      <c r="H40" s="39">
        <f>'[18]Свод разд 3'!AR72</f>
        <v>0</v>
      </c>
      <c r="I40" s="39">
        <f>'[18]Свод разд 3'!AS72</f>
        <v>0</v>
      </c>
      <c r="J40" s="39">
        <f>'[18]Свод разд 3'!AT72</f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39">
        <f>'[18]Свод разд 3'!AU72</f>
        <v>0</v>
      </c>
      <c r="H41" s="39">
        <f>'[18]Свод разд 3'!AV72</f>
        <v>0</v>
      </c>
      <c r="I41" s="39">
        <f>'[18]Свод разд 3'!AW72</f>
        <v>0</v>
      </c>
      <c r="J41" s="39">
        <f>'[18]Свод разд 3'!AX72</f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39">
        <f>'[18]Свод разд 3'!AY72</f>
        <v>0</v>
      </c>
      <c r="H42" s="39">
        <f>'[18]Свод разд 3'!AZ72</f>
        <v>0</v>
      </c>
      <c r="I42" s="39">
        <f>'[18]Свод разд 3'!BA72</f>
        <v>0</v>
      </c>
      <c r="J42" s="39">
        <f>'[18]Свод разд 3'!BB72</f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39">
        <f>'[18]Свод разд 3'!BG71</f>
        <v>0</v>
      </c>
      <c r="H43" s="39">
        <f>'[18]Свод разд 3'!BH71</f>
        <v>0</v>
      </c>
      <c r="I43" s="39">
        <f>'[18]Свод разд 3'!BI71</f>
        <v>0</v>
      </c>
      <c r="J43" s="39">
        <f>'[18]Свод разд 3'!BF72</f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39">
        <v>1</v>
      </c>
      <c r="H44" s="39">
        <v>1</v>
      </c>
      <c r="I44" s="39">
        <v>1</v>
      </c>
      <c r="J44" s="39">
        <f>'[18]Свод разд 3'!BJ72</f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39">
        <v>1</v>
      </c>
      <c r="H45" s="39">
        <v>1</v>
      </c>
      <c r="I45" s="39">
        <v>1</v>
      </c>
      <c r="J45" s="39">
        <f>'[18]Свод разд 3'!BN72</f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39">
        <f>'[18]Свод разд 3'!BO72</f>
        <v>0</v>
      </c>
      <c r="H46" s="39">
        <f>'[18]Свод разд 3'!BP72</f>
        <v>0</v>
      </c>
      <c r="I46" s="39">
        <f>'[18]Свод разд 3'!BQ72</f>
        <v>0</v>
      </c>
      <c r="J46" s="39">
        <f>'[18]Свод разд 3'!BR72</f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39">
        <f>'[18]Свод разд 3'!BS72</f>
        <v>0</v>
      </c>
      <c r="H47" s="39">
        <f>'[18]Свод разд 3'!BT72</f>
        <v>0</v>
      </c>
      <c r="I47" s="39">
        <f>'[18]Свод разд 3'!BU72</f>
        <v>0</v>
      </c>
      <c r="J47" s="39">
        <f>'[18]Свод разд 3'!BV72</f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39">
        <f>'[18]Свод разд 3'!BW72</f>
        <v>0</v>
      </c>
      <c r="H48" s="39">
        <f>'[18]Свод разд 3'!BX72</f>
        <v>0</v>
      </c>
      <c r="I48" s="39">
        <f>'[18]Свод разд 3'!BY72</f>
        <v>0</v>
      </c>
      <c r="J48" s="39">
        <f>'[18]Свод разд 3'!BZ72</f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39">
        <f>'[18]Свод разд 3'!CA72</f>
        <v>0</v>
      </c>
      <c r="H49" s="39">
        <f>'[18]Свод разд 3'!CB72</f>
        <v>0</v>
      </c>
      <c r="I49" s="39">
        <f>'[18]Свод разд 3'!CC72</f>
        <v>0</v>
      </c>
      <c r="J49" s="39">
        <f>'[18]Свод разд 3'!CD72</f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39">
        <f>'[18]Свод разд 3'!CE72</f>
        <v>0</v>
      </c>
      <c r="H50" s="39">
        <f>'[18]Свод разд 3'!CF72</f>
        <v>0</v>
      </c>
      <c r="I50" s="39">
        <f>'[18]Свод разд 3'!CG72</f>
        <v>0</v>
      </c>
      <c r="J50" s="39">
        <f>'[18]Свод разд 3'!CH72</f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39"/>
      <c r="H51" s="39"/>
      <c r="I51" s="39"/>
      <c r="J51" s="39">
        <f>'[18]Свод разд 3'!CL72</f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</v>
      </c>
      <c r="H58" s="17">
        <f t="shared" ref="H58:J58" si="3">SUM(H59:H64)</f>
        <v>1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>
        <v>1</v>
      </c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1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40</v>
      </c>
      <c r="H65" s="17">
        <f t="shared" ref="H65:J65" si="5">SUM(H66:H70)</f>
        <v>40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69" si="6">SUM(H66:J66)</f>
        <v>27</v>
      </c>
      <c r="H66" s="40">
        <v>27</v>
      </c>
      <c r="I66" s="39"/>
      <c r="J66" s="39">
        <f>'[18]Свод разд 4'!J80</f>
        <v>0</v>
      </c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4</v>
      </c>
      <c r="H67" s="39">
        <v>4</v>
      </c>
      <c r="I67" s="39">
        <f>'[18]Свод разд 4'!I81</f>
        <v>0</v>
      </c>
      <c r="J67" s="39">
        <f>'[18]Свод разд 4'!J81</f>
        <v>0</v>
      </c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9</v>
      </c>
      <c r="H68" s="39">
        <v>9</v>
      </c>
      <c r="I68" s="39">
        <f>'[18]Свод разд 4'!I82</f>
        <v>0</v>
      </c>
      <c r="J68" s="39">
        <f>'[18]Свод разд 4'!J82</f>
        <v>0</v>
      </c>
      <c r="L68" s="37">
        <f>G37-G68</f>
        <v>12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39">
        <f>'[18]Свод разд 4'!H83</f>
        <v>0</v>
      </c>
      <c r="I69" s="39">
        <f>'[18]Свод разд 4'!AW73</f>
        <v>0</v>
      </c>
      <c r="J69" s="39">
        <f>'[18]Свод разд 4'!AX73</f>
        <v>0</v>
      </c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/>
      <c r="H70" s="39"/>
      <c r="I70" s="39">
        <f>'[18]Свод разд 4'!I84</f>
        <v>0</v>
      </c>
      <c r="J70" s="39">
        <f>'[18]Свод разд 4'!J84</f>
        <v>0</v>
      </c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4.5999999999999999E-2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N80"/>
  <sheetViews>
    <sheetView topLeftCell="A61" workbookViewId="0">
      <selection activeCell="G17" sqref="G17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206</v>
      </c>
      <c r="E6" s="18">
        <v>0</v>
      </c>
      <c r="F6" s="18">
        <v>0</v>
      </c>
      <c r="G6" s="18">
        <v>206</v>
      </c>
      <c r="H6" s="17" t="s">
        <v>7</v>
      </c>
      <c r="I6" s="17" t="s">
        <v>7</v>
      </c>
      <c r="J6" s="36">
        <f>SUM(D6:F6)</f>
        <v>206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154</v>
      </c>
      <c r="E8" s="18">
        <v>0</v>
      </c>
      <c r="F8" s="18">
        <v>0</v>
      </c>
      <c r="G8" s="18">
        <v>154</v>
      </c>
      <c r="H8" s="17" t="s">
        <v>7</v>
      </c>
      <c r="I8" s="17" t="s">
        <v>7</v>
      </c>
      <c r="J8" s="36">
        <f t="shared" si="0"/>
        <v>154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3</v>
      </c>
      <c r="E10" s="17">
        <v>0</v>
      </c>
      <c r="F10" s="17">
        <v>0</v>
      </c>
      <c r="G10" s="18">
        <v>3</v>
      </c>
      <c r="H10" s="17" t="s">
        <v>7</v>
      </c>
      <c r="I10" s="17" t="s">
        <v>7</v>
      </c>
      <c r="J10" s="36">
        <f t="shared" si="0"/>
        <v>3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31546</v>
      </c>
      <c r="E11" s="17">
        <v>0</v>
      </c>
      <c r="F11" s="17">
        <v>0</v>
      </c>
      <c r="G11" s="18">
        <v>31546</v>
      </c>
      <c r="H11" s="17">
        <v>20792</v>
      </c>
      <c r="I11" s="17">
        <v>6266</v>
      </c>
      <c r="J11" s="36">
        <f t="shared" si="0"/>
        <v>31546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7845</v>
      </c>
      <c r="E12" s="17">
        <v>0</v>
      </c>
      <c r="F12" s="17">
        <v>0</v>
      </c>
      <c r="G12" s="18">
        <v>7845</v>
      </c>
      <c r="H12" s="17">
        <v>5680</v>
      </c>
      <c r="I12" s="17">
        <v>2038</v>
      </c>
      <c r="J12" s="36">
        <f t="shared" si="0"/>
        <v>7845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622</v>
      </c>
      <c r="E13" s="17">
        <v>0</v>
      </c>
      <c r="F13" s="17">
        <v>0</v>
      </c>
      <c r="G13" s="18">
        <v>622</v>
      </c>
      <c r="H13" s="17">
        <v>457</v>
      </c>
      <c r="I13" s="17">
        <v>190</v>
      </c>
      <c r="J13" s="36">
        <f t="shared" si="0"/>
        <v>622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31546</v>
      </c>
      <c r="E17" s="17">
        <v>0</v>
      </c>
      <c r="F17" s="17">
        <v>0</v>
      </c>
      <c r="G17" s="18">
        <v>31546</v>
      </c>
      <c r="H17" s="17">
        <v>20792</v>
      </c>
      <c r="I17" s="17">
        <v>6266</v>
      </c>
      <c r="J17" s="36">
        <f t="shared" si="0"/>
        <v>31546</v>
      </c>
      <c r="K17" s="36">
        <f>H11+H14</f>
        <v>20792</v>
      </c>
      <c r="L17" s="36">
        <f>I11+I14</f>
        <v>6266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7845</v>
      </c>
      <c r="E18" s="17">
        <v>0</v>
      </c>
      <c r="F18" s="17">
        <v>0</v>
      </c>
      <c r="G18" s="18">
        <v>7845</v>
      </c>
      <c r="H18" s="17">
        <v>5680</v>
      </c>
      <c r="I18" s="17">
        <v>2038</v>
      </c>
      <c r="J18" s="43">
        <f t="shared" si="0"/>
        <v>7845</v>
      </c>
      <c r="K18" s="43">
        <f>H12+H15</f>
        <v>5680</v>
      </c>
      <c r="L18" s="43">
        <f>I12+I15</f>
        <v>2038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24.868446078742153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24.868446078742153</v>
      </c>
      <c r="H19" s="35">
        <f t="shared" si="1"/>
        <v>27.318199307425932</v>
      </c>
      <c r="I19" s="35">
        <f t="shared" si="1"/>
        <v>32.524736674114266</v>
      </c>
      <c r="J19" s="44">
        <f>G12+G15</f>
        <v>7845</v>
      </c>
      <c r="K19" s="45">
        <f>H12+H15</f>
        <v>5680</v>
      </c>
      <c r="L19" s="45">
        <f>I12+I15</f>
        <v>2038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479</v>
      </c>
      <c r="E20" s="17"/>
      <c r="F20" s="17"/>
      <c r="G20" s="17">
        <v>479</v>
      </c>
      <c r="H20" s="17">
        <v>385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8324</v>
      </c>
      <c r="E22" s="19">
        <f t="shared" ref="E22:G22" si="2">E18+E20+E21</f>
        <v>0</v>
      </c>
      <c r="F22" s="19">
        <f t="shared" si="2"/>
        <v>0</v>
      </c>
      <c r="G22" s="19">
        <f t="shared" si="2"/>
        <v>8324</v>
      </c>
      <c r="H22" s="19">
        <f>H18+H20+H21</f>
        <v>6065</v>
      </c>
      <c r="I22" s="19">
        <f>I18+I21</f>
        <v>2038</v>
      </c>
      <c r="J22" s="36">
        <f>G18+G20+G21</f>
        <v>8324</v>
      </c>
      <c r="K22" s="36">
        <f>H18+H20+H21</f>
        <v>6065</v>
      </c>
      <c r="L22" s="36">
        <f>I18+I21</f>
        <v>2038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583</v>
      </c>
      <c r="E23" s="17"/>
      <c r="F23" s="17"/>
      <c r="G23" s="17">
        <v>583</v>
      </c>
      <c r="H23" s="17">
        <v>400</v>
      </c>
      <c r="I23" s="17">
        <v>121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206</v>
      </c>
      <c r="H29" s="17">
        <v>0</v>
      </c>
      <c r="I29" s="17">
        <v>170</v>
      </c>
      <c r="J29" s="17">
        <v>8</v>
      </c>
      <c r="K29" s="37">
        <f>G31+G32</f>
        <v>206</v>
      </c>
      <c r="L29" s="37">
        <f>H31+H32</f>
        <v>0</v>
      </c>
      <c r="M29" s="37">
        <f>I31+I32</f>
        <v>170</v>
      </c>
      <c r="N29" s="37">
        <f>J31+J32</f>
        <v>8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206</v>
      </c>
      <c r="H31" s="17">
        <v>0</v>
      </c>
      <c r="I31" s="17">
        <v>170</v>
      </c>
      <c r="J31" s="17">
        <v>8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84</v>
      </c>
      <c r="H33" s="17">
        <v>0</v>
      </c>
      <c r="I33" s="17">
        <v>74</v>
      </c>
      <c r="J33" s="17">
        <v>1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779</v>
      </c>
      <c r="H34" s="17">
        <v>0</v>
      </c>
      <c r="I34" s="17">
        <v>676</v>
      </c>
      <c r="J34" s="17">
        <v>83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630</v>
      </c>
      <c r="H35" s="17">
        <v>0</v>
      </c>
      <c r="I35" s="17">
        <v>556</v>
      </c>
      <c r="J35" s="17">
        <v>57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254</v>
      </c>
      <c r="H36" s="17">
        <v>0</v>
      </c>
      <c r="I36" s="17">
        <v>236</v>
      </c>
      <c r="J36" s="17">
        <v>18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24</v>
      </c>
      <c r="H42" s="17">
        <v>5</v>
      </c>
      <c r="I42" s="17">
        <v>22</v>
      </c>
      <c r="J42" s="17">
        <v>1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4</v>
      </c>
      <c r="H43" s="17">
        <v>4</v>
      </c>
      <c r="I43" s="17">
        <v>4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0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4</v>
      </c>
      <c r="H45" s="17">
        <v>4</v>
      </c>
      <c r="I45" s="17">
        <v>4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14</v>
      </c>
      <c r="H58" s="17">
        <f t="shared" ref="H58:J58" si="3">SUM(H59:H64)</f>
        <v>8</v>
      </c>
      <c r="I58" s="17">
        <f t="shared" si="3"/>
        <v>6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5</v>
      </c>
      <c r="H61" s="17">
        <v>4</v>
      </c>
      <c r="I61" s="17">
        <v>1</v>
      </c>
      <c r="J61" s="17"/>
      <c r="L61" s="37">
        <f>G42-G61</f>
        <v>19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/>
      <c r="I63" s="17">
        <v>1</v>
      </c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8</v>
      </c>
      <c r="H64" s="17">
        <v>4</v>
      </c>
      <c r="I64" s="17">
        <v>4</v>
      </c>
      <c r="J64" s="17"/>
      <c r="L64" s="37">
        <f>(G41+G43+G45)-G64</f>
        <v>0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206</v>
      </c>
      <c r="H65" s="17">
        <f t="shared" ref="H65:J65" si="5">SUM(H66:H70)</f>
        <v>206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132</v>
      </c>
      <c r="H66" s="17">
        <v>132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74</v>
      </c>
      <c r="H67" s="17">
        <v>74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7.0000000000000001E-3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N80"/>
  <sheetViews>
    <sheetView topLeftCell="A58" workbookViewId="0">
      <selection activeCell="M39" sqref="M39"/>
    </sheetView>
  </sheetViews>
  <sheetFormatPr defaultRowHeight="12.75" x14ac:dyDescent="0.2"/>
  <cols>
    <col min="6" max="6" width="15.42578125" customWidth="1"/>
  </cols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34</v>
      </c>
      <c r="E6" s="18">
        <v>0</v>
      </c>
      <c r="F6" s="18">
        <v>0</v>
      </c>
      <c r="G6" s="18">
        <v>34</v>
      </c>
      <c r="H6" s="17" t="s">
        <v>7</v>
      </c>
      <c r="I6" s="17" t="s">
        <v>7</v>
      </c>
      <c r="J6" s="36">
        <f>SUM(D6:F6)</f>
        <v>34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12</v>
      </c>
      <c r="E8" s="18">
        <v>0</v>
      </c>
      <c r="F8" s="18">
        <v>0</v>
      </c>
      <c r="G8" s="18">
        <v>12</v>
      </c>
      <c r="H8" s="17" t="s">
        <v>7</v>
      </c>
      <c r="I8" s="17" t="s">
        <v>7</v>
      </c>
      <c r="J8" s="36">
        <f t="shared" si="0"/>
        <v>12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1</v>
      </c>
      <c r="E10" s="17">
        <v>0</v>
      </c>
      <c r="F10" s="17">
        <v>0</v>
      </c>
      <c r="G10" s="18">
        <v>1</v>
      </c>
      <c r="H10" s="17" t="s">
        <v>7</v>
      </c>
      <c r="I10" s="17" t="s">
        <v>7</v>
      </c>
      <c r="J10" s="36">
        <f t="shared" si="0"/>
        <v>1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3287</v>
      </c>
      <c r="E11" s="17">
        <v>0</v>
      </c>
      <c r="F11" s="17">
        <v>0</v>
      </c>
      <c r="G11" s="18">
        <v>3287</v>
      </c>
      <c r="H11" s="17">
        <v>1675</v>
      </c>
      <c r="I11" s="17">
        <v>847</v>
      </c>
      <c r="J11" s="36">
        <f t="shared" si="0"/>
        <v>3287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1530</v>
      </c>
      <c r="E12" s="17">
        <v>0</v>
      </c>
      <c r="F12" s="17">
        <v>0</v>
      </c>
      <c r="G12" s="18">
        <v>1530</v>
      </c>
      <c r="H12" s="17">
        <v>849</v>
      </c>
      <c r="I12" s="17">
        <v>287</v>
      </c>
      <c r="J12" s="36">
        <f t="shared" si="0"/>
        <v>1530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18</v>
      </c>
      <c r="E13" s="17">
        <v>0</v>
      </c>
      <c r="F13" s="17">
        <v>0</v>
      </c>
      <c r="G13" s="18">
        <v>18</v>
      </c>
      <c r="H13" s="17">
        <v>10</v>
      </c>
      <c r="I13" s="17">
        <v>8</v>
      </c>
      <c r="J13" s="36">
        <f t="shared" si="0"/>
        <v>18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3287</v>
      </c>
      <c r="E17" s="17">
        <v>0</v>
      </c>
      <c r="F17" s="17">
        <v>0</v>
      </c>
      <c r="G17" s="18">
        <v>3287</v>
      </c>
      <c r="H17" s="17">
        <v>1675</v>
      </c>
      <c r="I17" s="17">
        <v>847</v>
      </c>
      <c r="J17" s="36">
        <f t="shared" si="0"/>
        <v>3287</v>
      </c>
      <c r="K17" s="36">
        <f>H11+H14</f>
        <v>1675</v>
      </c>
      <c r="L17" s="36">
        <f>I11+I14</f>
        <v>847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1530</v>
      </c>
      <c r="E18" s="17">
        <v>0</v>
      </c>
      <c r="F18" s="17">
        <v>0</v>
      </c>
      <c r="G18" s="18">
        <v>1530</v>
      </c>
      <c r="H18" s="17">
        <v>849</v>
      </c>
      <c r="I18" s="17">
        <v>287</v>
      </c>
      <c r="J18" s="43">
        <f t="shared" si="0"/>
        <v>1530</v>
      </c>
      <c r="K18" s="43">
        <f>H12+H15</f>
        <v>849</v>
      </c>
      <c r="L18" s="43">
        <f>I12+I15</f>
        <v>287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71">
        <f>D18*100/D17</f>
        <v>46.547003346516583</v>
      </c>
      <c r="E19" s="71" t="e">
        <f t="shared" ref="E19:I19" si="1">E18*100/E17</f>
        <v>#DIV/0!</v>
      </c>
      <c r="F19" s="71" t="e">
        <f t="shared" si="1"/>
        <v>#DIV/0!</v>
      </c>
      <c r="G19" s="71">
        <f t="shared" si="1"/>
        <v>46.547003346516583</v>
      </c>
      <c r="H19" s="71">
        <f t="shared" si="1"/>
        <v>50.686567164179102</v>
      </c>
      <c r="I19" s="71">
        <f t="shared" si="1"/>
        <v>33.884297520661157</v>
      </c>
      <c r="J19" s="44">
        <f>G12+G15</f>
        <v>1530</v>
      </c>
      <c r="K19" s="45">
        <f>H12+H15</f>
        <v>849</v>
      </c>
      <c r="L19" s="45">
        <f>I12+I15</f>
        <v>287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1530</v>
      </c>
      <c r="E22" s="19">
        <f t="shared" ref="E22:G22" si="2">E18+E20+E21</f>
        <v>0</v>
      </c>
      <c r="F22" s="19">
        <f t="shared" si="2"/>
        <v>0</v>
      </c>
      <c r="G22" s="19">
        <f t="shared" si="2"/>
        <v>1530</v>
      </c>
      <c r="H22" s="19">
        <f>H18+H20+H21</f>
        <v>849</v>
      </c>
      <c r="I22" s="19">
        <f>I18+I21</f>
        <v>287</v>
      </c>
      <c r="J22" s="36">
        <f>G18+G20+G21</f>
        <v>1530</v>
      </c>
      <c r="K22" s="36">
        <f>H18+H20+H21</f>
        <v>849</v>
      </c>
      <c r="L22" s="36">
        <f>I18+I21</f>
        <v>287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64</v>
      </c>
      <c r="E23" s="17"/>
      <c r="F23" s="17"/>
      <c r="G23" s="17">
        <v>64</v>
      </c>
      <c r="H23" s="17">
        <v>35</v>
      </c>
      <c r="I23" s="17">
        <v>11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34</v>
      </c>
      <c r="H29" s="17">
        <v>0</v>
      </c>
      <c r="I29" s="17">
        <v>24</v>
      </c>
      <c r="J29" s="17">
        <v>2</v>
      </c>
      <c r="K29" s="37">
        <f>G31+G32</f>
        <v>34</v>
      </c>
      <c r="L29" s="37">
        <f>H31+H32</f>
        <v>0</v>
      </c>
      <c r="M29" s="37">
        <f>I31+I32</f>
        <v>24</v>
      </c>
      <c r="N29" s="37">
        <f>J31+J32</f>
        <v>2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34</v>
      </c>
      <c r="H31" s="17">
        <v>0</v>
      </c>
      <c r="I31" s="17">
        <v>24</v>
      </c>
      <c r="J31" s="17">
        <v>2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8</v>
      </c>
      <c r="H33" s="17">
        <v>0</v>
      </c>
      <c r="I33" s="17">
        <v>6</v>
      </c>
      <c r="J33" s="17">
        <v>1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116</v>
      </c>
      <c r="H34" s="17">
        <v>0</v>
      </c>
      <c r="I34" s="17">
        <v>78</v>
      </c>
      <c r="J34" s="17">
        <v>24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91</v>
      </c>
      <c r="H35" s="17"/>
      <c r="I35" s="17">
        <v>52</v>
      </c>
      <c r="J35" s="17">
        <v>11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57</v>
      </c>
      <c r="H36" s="17">
        <v>0</v>
      </c>
      <c r="I36" s="17">
        <v>43</v>
      </c>
      <c r="J36" s="17">
        <v>10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0</v>
      </c>
      <c r="H42" s="17">
        <v>0</v>
      </c>
      <c r="I42" s="17">
        <v>0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1</v>
      </c>
      <c r="H45" s="17">
        <v>1</v>
      </c>
      <c r="I45" s="17">
        <v>1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</v>
      </c>
      <c r="H58" s="17">
        <f t="shared" ref="H58:J58" si="3">SUM(H59:H64)</f>
        <v>0</v>
      </c>
      <c r="I58" s="17">
        <f t="shared" si="3"/>
        <v>1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/>
      <c r="I63" s="17">
        <v>1</v>
      </c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1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34</v>
      </c>
      <c r="H65" s="17">
        <f t="shared" ref="H65:J65" si="5">SUM(H66:H70)</f>
        <v>0</v>
      </c>
      <c r="I65" s="17">
        <f t="shared" si="5"/>
        <v>34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26</v>
      </c>
      <c r="H66" s="17"/>
      <c r="I66" s="17">
        <v>26</v>
      </c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8</v>
      </c>
      <c r="H67" s="17"/>
      <c r="I67" s="17">
        <v>8</v>
      </c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0.06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O80"/>
  <sheetViews>
    <sheetView topLeftCell="A55" workbookViewId="0">
      <selection activeCell="E10" sqref="E10"/>
    </sheetView>
  </sheetViews>
  <sheetFormatPr defaultRowHeight="12.75" x14ac:dyDescent="0.2"/>
  <sheetData>
    <row r="1" spans="1:11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1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1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1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1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1" ht="15.75" customHeight="1" x14ac:dyDescent="0.2">
      <c r="A6" s="31">
        <v>1</v>
      </c>
      <c r="B6" s="106" t="s">
        <v>6</v>
      </c>
      <c r="C6" s="106"/>
      <c r="D6" s="18">
        <v>127</v>
      </c>
      <c r="E6" s="18">
        <v>2</v>
      </c>
      <c r="F6" s="18"/>
      <c r="G6" s="18">
        <v>129</v>
      </c>
      <c r="H6" s="17" t="s">
        <v>7</v>
      </c>
      <c r="I6" s="17" t="s">
        <v>7</v>
      </c>
      <c r="J6" s="36">
        <f>SUM(D6:F6)</f>
        <v>129</v>
      </c>
    </row>
    <row r="7" spans="1:11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1" ht="15.75" customHeight="1" x14ac:dyDescent="0.2">
      <c r="A8" s="11" t="s">
        <v>55</v>
      </c>
      <c r="B8" s="106" t="s">
        <v>56</v>
      </c>
      <c r="C8" s="106"/>
      <c r="D8" s="18">
        <v>1</v>
      </c>
      <c r="E8" s="18">
        <v>0</v>
      </c>
      <c r="F8" s="18">
        <v>0</v>
      </c>
      <c r="G8" s="18">
        <v>1</v>
      </c>
      <c r="H8" s="17" t="s">
        <v>7</v>
      </c>
      <c r="I8" s="17" t="s">
        <v>7</v>
      </c>
      <c r="J8" s="36">
        <f t="shared" si="0"/>
        <v>1</v>
      </c>
    </row>
    <row r="9" spans="1:11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1</v>
      </c>
      <c r="F9" s="17">
        <v>0</v>
      </c>
      <c r="G9" s="18">
        <v>1</v>
      </c>
      <c r="H9" s="17" t="s">
        <v>7</v>
      </c>
      <c r="I9" s="17" t="s">
        <v>7</v>
      </c>
      <c r="J9" s="36">
        <f t="shared" si="0"/>
        <v>1</v>
      </c>
    </row>
    <row r="10" spans="1:11" ht="15.75" customHeight="1" x14ac:dyDescent="0.2">
      <c r="A10" s="11" t="s">
        <v>59</v>
      </c>
      <c r="B10" s="106" t="s">
        <v>9</v>
      </c>
      <c r="C10" s="106" t="s">
        <v>9</v>
      </c>
      <c r="D10" s="17">
        <v>4</v>
      </c>
      <c r="E10" s="17"/>
      <c r="F10" s="17">
        <v>0</v>
      </c>
      <c r="G10" s="18">
        <v>4</v>
      </c>
      <c r="H10" s="17" t="s">
        <v>7</v>
      </c>
      <c r="I10" s="17" t="s">
        <v>7</v>
      </c>
      <c r="J10" s="36">
        <f t="shared" si="0"/>
        <v>4</v>
      </c>
    </row>
    <row r="11" spans="1:11" ht="15.75" customHeight="1" x14ac:dyDescent="0.2">
      <c r="A11" s="11" t="s">
        <v>60</v>
      </c>
      <c r="B11" s="106" t="s">
        <v>10</v>
      </c>
      <c r="C11" s="106" t="s">
        <v>10</v>
      </c>
      <c r="D11" s="18">
        <v>12285</v>
      </c>
      <c r="E11" s="17">
        <v>95</v>
      </c>
      <c r="F11" s="17">
        <v>0</v>
      </c>
      <c r="G11" s="18">
        <f>D11+E11</f>
        <v>12380</v>
      </c>
      <c r="H11" s="17">
        <v>7298</v>
      </c>
      <c r="I11" s="17">
        <v>5082</v>
      </c>
      <c r="J11" s="36">
        <f t="shared" si="0"/>
        <v>12380</v>
      </c>
      <c r="K11" s="42">
        <f>D11+E11</f>
        <v>12380</v>
      </c>
    </row>
    <row r="12" spans="1:11" ht="15.75" customHeight="1" x14ac:dyDescent="0.2">
      <c r="A12" s="11" t="s">
        <v>61</v>
      </c>
      <c r="B12" s="106" t="s">
        <v>111</v>
      </c>
      <c r="C12" s="106" t="s">
        <v>11</v>
      </c>
      <c r="D12" s="18">
        <v>11633</v>
      </c>
      <c r="E12" s="17">
        <v>95</v>
      </c>
      <c r="F12" s="17">
        <v>0</v>
      </c>
      <c r="G12" s="18">
        <v>11728</v>
      </c>
      <c r="H12" s="17">
        <v>7046</v>
      </c>
      <c r="I12" s="17">
        <v>4682</v>
      </c>
      <c r="J12" s="36">
        <f t="shared" si="0"/>
        <v>11728</v>
      </c>
      <c r="K12" s="42">
        <f>D12+E12</f>
        <v>11728</v>
      </c>
    </row>
    <row r="13" spans="1:11" ht="15.75" customHeight="1" x14ac:dyDescent="0.2">
      <c r="A13" s="11" t="s">
        <v>62</v>
      </c>
      <c r="B13" s="106" t="s">
        <v>112</v>
      </c>
      <c r="C13" s="106" t="s">
        <v>12</v>
      </c>
      <c r="D13" s="18">
        <v>0</v>
      </c>
      <c r="E13" s="17">
        <v>0</v>
      </c>
      <c r="F13" s="17">
        <v>0</v>
      </c>
      <c r="G13" s="18">
        <v>0</v>
      </c>
      <c r="H13" s="17">
        <v>0</v>
      </c>
      <c r="I13" s="17">
        <v>0</v>
      </c>
      <c r="J13" s="36">
        <f t="shared" si="0"/>
        <v>0</v>
      </c>
    </row>
    <row r="14" spans="1:11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1530</v>
      </c>
      <c r="F14" s="17">
        <v>0</v>
      </c>
      <c r="G14" s="18">
        <v>1530</v>
      </c>
      <c r="H14" s="17">
        <v>1053</v>
      </c>
      <c r="I14" s="17">
        <v>1530</v>
      </c>
      <c r="J14" s="36">
        <f t="shared" si="0"/>
        <v>1530</v>
      </c>
    </row>
    <row r="15" spans="1:11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1530</v>
      </c>
      <c r="F15" s="17">
        <v>0</v>
      </c>
      <c r="G15" s="18">
        <v>1530</v>
      </c>
      <c r="H15" s="17">
        <v>1053</v>
      </c>
      <c r="I15" s="17">
        <v>1530</v>
      </c>
      <c r="J15" s="36">
        <f t="shared" si="0"/>
        <v>1530</v>
      </c>
    </row>
    <row r="16" spans="1:11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81</v>
      </c>
      <c r="F16" s="17"/>
      <c r="G16" s="18">
        <v>81</v>
      </c>
      <c r="H16" s="17">
        <v>21</v>
      </c>
      <c r="I16" s="17">
        <v>60</v>
      </c>
      <c r="J16" s="36">
        <f t="shared" si="0"/>
        <v>81</v>
      </c>
    </row>
    <row r="17" spans="1:15" ht="15.75" customHeight="1" x14ac:dyDescent="0.2">
      <c r="A17" s="11" t="s">
        <v>68</v>
      </c>
      <c r="B17" s="106" t="s">
        <v>67</v>
      </c>
      <c r="C17" s="106" t="s">
        <v>14</v>
      </c>
      <c r="D17" s="18">
        <v>12285</v>
      </c>
      <c r="E17" s="17">
        <v>1625</v>
      </c>
      <c r="F17" s="17">
        <v>0</v>
      </c>
      <c r="G17" s="18">
        <f>D17+E17</f>
        <v>13910</v>
      </c>
      <c r="H17" s="17">
        <v>8351</v>
      </c>
      <c r="I17" s="17">
        <v>6612</v>
      </c>
      <c r="J17" s="36">
        <f t="shared" si="0"/>
        <v>13910</v>
      </c>
      <c r="K17" s="36">
        <f>H11+H14</f>
        <v>8351</v>
      </c>
      <c r="L17" s="36">
        <f>I11+I14</f>
        <v>6612</v>
      </c>
      <c r="N17" s="46"/>
      <c r="O17" s="42"/>
    </row>
    <row r="18" spans="1:15" ht="15.75" customHeight="1" x14ac:dyDescent="0.2">
      <c r="A18" s="11" t="s">
        <v>69</v>
      </c>
      <c r="B18" s="106" t="s">
        <v>111</v>
      </c>
      <c r="C18" s="106" t="s">
        <v>11</v>
      </c>
      <c r="D18" s="18">
        <v>11633</v>
      </c>
      <c r="E18" s="17">
        <v>1625</v>
      </c>
      <c r="F18" s="17">
        <v>0</v>
      </c>
      <c r="G18" s="18">
        <v>13258</v>
      </c>
      <c r="H18" s="17">
        <v>8099</v>
      </c>
      <c r="I18" s="17">
        <v>6212</v>
      </c>
      <c r="J18" s="43">
        <f t="shared" si="0"/>
        <v>13258</v>
      </c>
      <c r="K18" s="43">
        <f>H12+H15</f>
        <v>8099</v>
      </c>
      <c r="L18" s="43">
        <f>I12+I15</f>
        <v>6212</v>
      </c>
      <c r="N18" s="42"/>
      <c r="O18" s="42"/>
    </row>
    <row r="19" spans="1:15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94.692714692714688</v>
      </c>
      <c r="E19" s="35">
        <f t="shared" ref="E19:I19" si="1">E18*100/E17</f>
        <v>100</v>
      </c>
      <c r="F19" s="35" t="e">
        <f t="shared" si="1"/>
        <v>#DIV/0!</v>
      </c>
      <c r="G19" s="35">
        <f t="shared" si="1"/>
        <v>95.312724658519045</v>
      </c>
      <c r="H19" s="35">
        <f t="shared" si="1"/>
        <v>96.982397317686505</v>
      </c>
      <c r="I19" s="35">
        <f t="shared" si="1"/>
        <v>93.950393224440418</v>
      </c>
      <c r="J19" s="44">
        <f>G12+G15</f>
        <v>13258</v>
      </c>
      <c r="K19" s="45">
        <f>H12+H15</f>
        <v>8099</v>
      </c>
      <c r="L19" s="45">
        <f>I12+I15</f>
        <v>6212</v>
      </c>
      <c r="N19" s="42"/>
    </row>
    <row r="20" spans="1:15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5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5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11633</v>
      </c>
      <c r="E22" s="19">
        <f t="shared" ref="E22:G22" si="2">E18+E20+E21</f>
        <v>1625</v>
      </c>
      <c r="F22" s="19">
        <f t="shared" si="2"/>
        <v>0</v>
      </c>
      <c r="G22" s="19">
        <f t="shared" si="2"/>
        <v>13258</v>
      </c>
      <c r="H22" s="19">
        <f>H18+H20+H21</f>
        <v>8099</v>
      </c>
      <c r="I22" s="19">
        <f>I18+I21</f>
        <v>6212</v>
      </c>
      <c r="J22" s="36">
        <f>G18+G20+G21</f>
        <v>13258</v>
      </c>
      <c r="K22" s="36">
        <f>H18+H20+H21</f>
        <v>8099</v>
      </c>
      <c r="L22" s="36">
        <f>I18+I21</f>
        <v>6212</v>
      </c>
    </row>
    <row r="23" spans="1:15" ht="15.75" customHeight="1" x14ac:dyDescent="0.2">
      <c r="A23" s="31" t="s">
        <v>79</v>
      </c>
      <c r="B23" s="106" t="s">
        <v>116</v>
      </c>
      <c r="C23" s="106" t="s">
        <v>24</v>
      </c>
      <c r="D23" s="18"/>
      <c r="E23" s="17"/>
      <c r="F23" s="17"/>
      <c r="G23" s="17"/>
      <c r="H23" s="17"/>
      <c r="I23" s="17"/>
      <c r="J23" s="33"/>
    </row>
    <row r="24" spans="1:15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5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5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5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5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5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f>G31+G32</f>
        <v>129</v>
      </c>
      <c r="H29" s="17"/>
      <c r="I29" s="17">
        <f t="shared" ref="I29:J29" si="3">I31+I32</f>
        <v>96</v>
      </c>
      <c r="J29" s="17">
        <f t="shared" si="3"/>
        <v>63</v>
      </c>
      <c r="K29" s="37">
        <f>G31+G32</f>
        <v>129</v>
      </c>
      <c r="L29" s="37">
        <f>H31+H32</f>
        <v>0</v>
      </c>
      <c r="M29" s="37">
        <f>I31+I32</f>
        <v>96</v>
      </c>
      <c r="N29" s="37">
        <f>J31+J32</f>
        <v>63</v>
      </c>
    </row>
    <row r="30" spans="1:15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5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128</v>
      </c>
      <c r="H31" s="17"/>
      <c r="I31" s="17">
        <v>95</v>
      </c>
      <c r="J31" s="17">
        <v>62</v>
      </c>
    </row>
    <row r="32" spans="1:15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1</v>
      </c>
      <c r="H32" s="17">
        <v>0</v>
      </c>
      <c r="I32" s="17">
        <v>1</v>
      </c>
      <c r="J32" s="17">
        <v>1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14</v>
      </c>
      <c r="H33" s="17">
        <v>0</v>
      </c>
      <c r="I33" s="17">
        <v>14</v>
      </c>
      <c r="J33" s="17">
        <v>0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550</v>
      </c>
      <c r="H34" s="17">
        <v>0</v>
      </c>
      <c r="I34" s="17">
        <v>483</v>
      </c>
      <c r="J34" s="17">
        <v>67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348</v>
      </c>
      <c r="H35" s="17">
        <v>0</v>
      </c>
      <c r="I35" s="17">
        <v>290</v>
      </c>
      <c r="J35" s="17">
        <v>58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356</v>
      </c>
      <c r="H36" s="17">
        <v>0</v>
      </c>
      <c r="I36" s="17">
        <v>311</v>
      </c>
      <c r="J36" s="17">
        <v>45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0</v>
      </c>
      <c r="H42" s="17">
        <v>0</v>
      </c>
      <c r="I42" s="17">
        <v>0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6</v>
      </c>
      <c r="H45" s="17">
        <v>6</v>
      </c>
      <c r="I45" s="17">
        <v>4</v>
      </c>
      <c r="J45" s="17">
        <v>2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</v>
      </c>
      <c r="H58" s="17">
        <f t="shared" ref="H58:J58" si="4">SUM(H59:H64)</f>
        <v>1</v>
      </c>
      <c r="I58" s="17">
        <f t="shared" si="4"/>
        <v>0</v>
      </c>
      <c r="J58" s="17">
        <f t="shared" si="4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5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5"/>
        <v>0</v>
      </c>
      <c r="H61" s="17"/>
      <c r="I61" s="17"/>
      <c r="J61" s="17"/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5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5"/>
        <v>1</v>
      </c>
      <c r="H63" s="17">
        <v>1</v>
      </c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5"/>
        <v>0</v>
      </c>
      <c r="H64" s="17"/>
      <c r="I64" s="17"/>
      <c r="J64" s="17"/>
      <c r="L64" s="37">
        <f>(G41+G43+G45)-G64</f>
        <v>6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256</v>
      </c>
      <c r="H65" s="17">
        <f t="shared" ref="H65:J65" si="6">SUM(H66:H70)</f>
        <v>256</v>
      </c>
      <c r="I65" s="17">
        <f t="shared" si="6"/>
        <v>0</v>
      </c>
      <c r="J65" s="17">
        <f t="shared" si="6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7">SUM(H66:J66)</f>
        <v>128</v>
      </c>
      <c r="H66" s="17">
        <v>128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7"/>
        <v>128</v>
      </c>
      <c r="H67" s="17">
        <v>128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7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7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7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8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8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4.1000000000000002E-2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N80"/>
  <sheetViews>
    <sheetView topLeftCell="A61" workbookViewId="0">
      <selection activeCell="G50" sqref="G50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68</v>
      </c>
      <c r="E6" s="18">
        <v>0</v>
      </c>
      <c r="F6" s="18">
        <v>0</v>
      </c>
      <c r="G6" s="18">
        <v>68</v>
      </c>
      <c r="H6" s="17" t="s">
        <v>7</v>
      </c>
      <c r="I6" s="17" t="s">
        <v>7</v>
      </c>
      <c r="J6" s="36">
        <f>SUM(D6:F6)</f>
        <v>68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45</v>
      </c>
      <c r="E8" s="18">
        <v>0</v>
      </c>
      <c r="F8" s="18">
        <v>0</v>
      </c>
      <c r="G8" s="18">
        <v>45</v>
      </c>
      <c r="H8" s="17" t="s">
        <v>7</v>
      </c>
      <c r="I8" s="17" t="s">
        <v>7</v>
      </c>
      <c r="J8" s="36">
        <f t="shared" si="0"/>
        <v>45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0</v>
      </c>
      <c r="E10" s="17">
        <v>0</v>
      </c>
      <c r="F10" s="17">
        <v>0</v>
      </c>
      <c r="G10" s="18">
        <v>0</v>
      </c>
      <c r="H10" s="17" t="s">
        <v>7</v>
      </c>
      <c r="I10" s="17" t="s">
        <v>7</v>
      </c>
      <c r="J10" s="36">
        <f t="shared" si="0"/>
        <v>0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6980</v>
      </c>
      <c r="E11" s="17">
        <v>0</v>
      </c>
      <c r="F11" s="17">
        <v>0</v>
      </c>
      <c r="G11" s="18">
        <v>6980</v>
      </c>
      <c r="H11" s="17">
        <v>4859</v>
      </c>
      <c r="I11" s="17">
        <v>960</v>
      </c>
      <c r="J11" s="36">
        <f t="shared" si="0"/>
        <v>6980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1877</v>
      </c>
      <c r="E12" s="17">
        <v>0</v>
      </c>
      <c r="F12" s="17">
        <v>0</v>
      </c>
      <c r="G12" s="18">
        <v>1877</v>
      </c>
      <c r="H12" s="17">
        <v>1440</v>
      </c>
      <c r="I12" s="17">
        <v>273</v>
      </c>
      <c r="J12" s="36">
        <f t="shared" si="0"/>
        <v>1877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103</v>
      </c>
      <c r="E13" s="17">
        <v>0</v>
      </c>
      <c r="F13" s="17">
        <v>0</v>
      </c>
      <c r="G13" s="18">
        <v>103</v>
      </c>
      <c r="H13" s="17">
        <v>45</v>
      </c>
      <c r="I13" s="17">
        <v>4</v>
      </c>
      <c r="J13" s="36">
        <f t="shared" si="0"/>
        <v>103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6980</v>
      </c>
      <c r="E17" s="17">
        <v>0</v>
      </c>
      <c r="F17" s="17">
        <v>0</v>
      </c>
      <c r="G17" s="18">
        <v>6980</v>
      </c>
      <c r="H17" s="17">
        <v>4859</v>
      </c>
      <c r="I17" s="17">
        <v>960</v>
      </c>
      <c r="J17" s="36">
        <f t="shared" si="0"/>
        <v>6980</v>
      </c>
      <c r="K17" s="36">
        <f>H11+H14</f>
        <v>4859</v>
      </c>
      <c r="L17" s="36">
        <f>I11+I14</f>
        <v>960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1877</v>
      </c>
      <c r="E18" s="17">
        <v>0</v>
      </c>
      <c r="F18" s="17">
        <v>0</v>
      </c>
      <c r="G18" s="18">
        <v>1877</v>
      </c>
      <c r="H18" s="17">
        <v>1440</v>
      </c>
      <c r="I18" s="17">
        <v>273</v>
      </c>
      <c r="J18" s="43">
        <f t="shared" si="0"/>
        <v>1877</v>
      </c>
      <c r="K18" s="43">
        <f>H12+H15</f>
        <v>1440</v>
      </c>
      <c r="L18" s="43">
        <f>I12+I15</f>
        <v>273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26.891117478510029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26.891117478510029</v>
      </c>
      <c r="H19" s="35">
        <f t="shared" si="1"/>
        <v>29.635727515949785</v>
      </c>
      <c r="I19" s="35">
        <f t="shared" si="1"/>
        <v>28.4375</v>
      </c>
      <c r="J19" s="44">
        <f>G12+G15</f>
        <v>1877</v>
      </c>
      <c r="K19" s="45">
        <f>H12+H15</f>
        <v>1440</v>
      </c>
      <c r="L19" s="45">
        <f>I12+I15</f>
        <v>273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3</v>
      </c>
      <c r="E20" s="17"/>
      <c r="F20" s="17"/>
      <c r="G20" s="17">
        <v>3</v>
      </c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1880</v>
      </c>
      <c r="E22" s="19">
        <f t="shared" ref="E22:G22" si="2">E18+E20+E21</f>
        <v>0</v>
      </c>
      <c r="F22" s="19">
        <f t="shared" si="2"/>
        <v>0</v>
      </c>
      <c r="G22" s="19">
        <f t="shared" si="2"/>
        <v>1880</v>
      </c>
      <c r="H22" s="19">
        <f>H18+H20+H21</f>
        <v>1440</v>
      </c>
      <c r="I22" s="19">
        <f>I18+I21</f>
        <v>273</v>
      </c>
      <c r="J22" s="36">
        <f>G18+G20+G21</f>
        <v>1880</v>
      </c>
      <c r="K22" s="36">
        <f>H18+H20+H21</f>
        <v>1440</v>
      </c>
      <c r="L22" s="36">
        <f>I18+I21</f>
        <v>273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121</v>
      </c>
      <c r="E23" s="17"/>
      <c r="F23" s="17"/>
      <c r="G23" s="17">
        <v>121</v>
      </c>
      <c r="H23" s="17">
        <v>97</v>
      </c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>
        <v>165</v>
      </c>
      <c r="E24" s="17"/>
      <c r="F24" s="17"/>
      <c r="G24" s="17">
        <v>165</v>
      </c>
      <c r="H24" s="17">
        <v>164</v>
      </c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68</v>
      </c>
      <c r="H29" s="17">
        <v>0</v>
      </c>
      <c r="I29" s="17">
        <v>53</v>
      </c>
      <c r="J29" s="17">
        <v>2</v>
      </c>
      <c r="K29" s="37">
        <f>G31+G32</f>
        <v>68</v>
      </c>
      <c r="L29" s="37">
        <f>H31+H32</f>
        <v>0</v>
      </c>
      <c r="M29" s="37">
        <f>I31+I32</f>
        <v>53</v>
      </c>
      <c r="N29" s="37">
        <f>J31+J32</f>
        <v>2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68</v>
      </c>
      <c r="H31" s="17">
        <v>0</v>
      </c>
      <c r="I31" s="17">
        <v>53</v>
      </c>
      <c r="J31" s="17">
        <v>2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34</v>
      </c>
      <c r="H33" s="17">
        <v>0</v>
      </c>
      <c r="I33" s="17">
        <v>31</v>
      </c>
      <c r="J33" s="17">
        <v>0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174</v>
      </c>
      <c r="H34" s="17">
        <v>0</v>
      </c>
      <c r="I34" s="17">
        <v>148</v>
      </c>
      <c r="J34" s="17">
        <v>25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84</v>
      </c>
      <c r="H35" s="17">
        <v>0</v>
      </c>
      <c r="I35" s="17">
        <v>78</v>
      </c>
      <c r="J35" s="17">
        <v>8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68</v>
      </c>
      <c r="H36" s="17">
        <v>0</v>
      </c>
      <c r="I36" s="17">
        <v>67</v>
      </c>
      <c r="J36" s="17">
        <v>2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2</v>
      </c>
      <c r="H42" s="17">
        <v>0</v>
      </c>
      <c r="I42" s="17">
        <v>2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2</v>
      </c>
      <c r="H45" s="17">
        <v>2</v>
      </c>
      <c r="I45" s="17">
        <v>2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/>
      <c r="H49" s="17"/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/>
      <c r="H50" s="17"/>
      <c r="I50" s="17"/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</v>
      </c>
      <c r="H58" s="17">
        <f t="shared" ref="H58:J58" si="3">SUM(H59:H64)</f>
        <v>1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2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0</v>
      </c>
      <c r="H63" s="17"/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1</v>
      </c>
      <c r="H64" s="17">
        <v>1</v>
      </c>
      <c r="I64" s="17"/>
      <c r="J64" s="17"/>
      <c r="L64" s="37">
        <f>(G41+G43+G45)-G64</f>
        <v>1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126</v>
      </c>
      <c r="H65" s="17">
        <f t="shared" ref="H65:J65" si="5">SUM(H66:H70)</f>
        <v>126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68</v>
      </c>
      <c r="H66" s="17">
        <v>68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58</v>
      </c>
      <c r="H67" s="17">
        <v>58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4.9000000000000002E-2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N80"/>
  <sheetViews>
    <sheetView topLeftCell="A52" workbookViewId="0">
      <selection activeCell="I29" sqref="I29:J29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84">
        <v>317</v>
      </c>
      <c r="E6" s="84">
        <v>1</v>
      </c>
      <c r="F6" s="84">
        <v>2</v>
      </c>
      <c r="G6" s="84">
        <v>320</v>
      </c>
      <c r="H6" s="84" t="s">
        <v>7</v>
      </c>
      <c r="I6" s="84" t="s">
        <v>7</v>
      </c>
      <c r="J6" s="36">
        <f>SUM(D6:F6)</f>
        <v>320</v>
      </c>
    </row>
    <row r="7" spans="1:10" ht="15.75" customHeight="1" x14ac:dyDescent="0.2">
      <c r="A7" s="31"/>
      <c r="B7" s="140" t="s">
        <v>3</v>
      </c>
      <c r="C7" s="140"/>
      <c r="D7" s="84" t="s">
        <v>7</v>
      </c>
      <c r="E7" s="84" t="s">
        <v>7</v>
      </c>
      <c r="F7" s="84" t="s">
        <v>7</v>
      </c>
      <c r="G7" s="84" t="s">
        <v>7</v>
      </c>
      <c r="H7" s="84" t="s">
        <v>7</v>
      </c>
      <c r="I7" s="84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84">
        <v>59</v>
      </c>
      <c r="E8" s="84">
        <f>'[19]свод разд2'!H73</f>
        <v>0</v>
      </c>
      <c r="F8" s="84">
        <f>'[19]свод разд2'!I73</f>
        <v>0</v>
      </c>
      <c r="G8" s="84">
        <v>59</v>
      </c>
      <c r="H8" s="84"/>
      <c r="I8" s="84" t="s">
        <v>7</v>
      </c>
      <c r="J8" s="36">
        <f t="shared" si="0"/>
        <v>59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84" t="s">
        <v>7</v>
      </c>
      <c r="E9" s="84">
        <v>1</v>
      </c>
      <c r="F9" s="84">
        <v>2</v>
      </c>
      <c r="G9" s="84">
        <v>3</v>
      </c>
      <c r="H9" s="84" t="s">
        <v>7</v>
      </c>
      <c r="I9" s="84" t="s">
        <v>7</v>
      </c>
      <c r="J9" s="36">
        <f t="shared" si="0"/>
        <v>3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84">
        <v>4</v>
      </c>
      <c r="E10" s="84">
        <f>'[19]свод разд2'!O73</f>
        <v>0</v>
      </c>
      <c r="F10" s="84">
        <f>'[19]свод разд2'!P73</f>
        <v>0</v>
      </c>
      <c r="G10" s="84">
        <v>4</v>
      </c>
      <c r="H10" s="84" t="s">
        <v>7</v>
      </c>
      <c r="I10" s="84" t="s">
        <v>7</v>
      </c>
      <c r="J10" s="36">
        <f t="shared" si="0"/>
        <v>4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84">
        <v>31429</v>
      </c>
      <c r="E11" s="84">
        <f>'[19]свод разд2'!S73</f>
        <v>0</v>
      </c>
      <c r="F11" s="84">
        <f>'[19]свод разд2'!T73</f>
        <v>0</v>
      </c>
      <c r="G11" s="84">
        <v>31429</v>
      </c>
      <c r="H11" s="84">
        <v>23119</v>
      </c>
      <c r="I11" s="84">
        <v>10901</v>
      </c>
      <c r="J11" s="36">
        <f t="shared" si="0"/>
        <v>31429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84">
        <v>25877</v>
      </c>
      <c r="E12" s="84">
        <f>'[19]свод разд2'!Z73</f>
        <v>0</v>
      </c>
      <c r="F12" s="84">
        <f>'[19]свод разд2'!AB73</f>
        <v>0</v>
      </c>
      <c r="G12" s="84">
        <v>25877</v>
      </c>
      <c r="H12" s="84">
        <v>20064</v>
      </c>
      <c r="I12" s="84">
        <v>9181</v>
      </c>
      <c r="J12" s="36">
        <f t="shared" si="0"/>
        <v>25877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84">
        <v>195</v>
      </c>
      <c r="E13" s="84">
        <f>'[19]свод разд2'!AI73</f>
        <v>0</v>
      </c>
      <c r="F13" s="84">
        <f>'[19]свод разд2'!AJ73</f>
        <v>0</v>
      </c>
      <c r="G13" s="84">
        <v>195</v>
      </c>
      <c r="H13" s="84">
        <v>82</v>
      </c>
      <c r="I13" s="84">
        <v>71</v>
      </c>
      <c r="J13" s="36">
        <f t="shared" si="0"/>
        <v>195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84" t="s">
        <v>7</v>
      </c>
      <c r="E14" s="84">
        <v>471</v>
      </c>
      <c r="F14" s="84">
        <v>329</v>
      </c>
      <c r="G14" s="84">
        <v>800</v>
      </c>
      <c r="H14" s="84">
        <v>407</v>
      </c>
      <c r="I14" s="84">
        <v>800</v>
      </c>
      <c r="J14" s="36">
        <f t="shared" si="0"/>
        <v>800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84" t="s">
        <v>7</v>
      </c>
      <c r="E15" s="84">
        <v>434</v>
      </c>
      <c r="F15" s="84">
        <v>301</v>
      </c>
      <c r="G15" s="84">
        <v>735</v>
      </c>
      <c r="H15" s="84">
        <v>377</v>
      </c>
      <c r="I15" s="84">
        <v>735</v>
      </c>
      <c r="J15" s="36">
        <f t="shared" si="0"/>
        <v>735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84" t="s">
        <v>7</v>
      </c>
      <c r="E16" s="84">
        <v>126</v>
      </c>
      <c r="F16" s="84">
        <v>191</v>
      </c>
      <c r="G16" s="84">
        <f>F16+E16</f>
        <v>317</v>
      </c>
      <c r="H16" s="84">
        <v>151</v>
      </c>
      <c r="I16" s="84">
        <v>317</v>
      </c>
      <c r="J16" s="36">
        <f t="shared" si="0"/>
        <v>317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84">
        <v>31429</v>
      </c>
      <c r="E17" s="84">
        <v>471</v>
      </c>
      <c r="F17" s="84">
        <v>329</v>
      </c>
      <c r="G17" s="84">
        <f>F17+E17+D17</f>
        <v>32229</v>
      </c>
      <c r="H17" s="84">
        <v>23526</v>
      </c>
      <c r="I17" s="84">
        <v>11701</v>
      </c>
      <c r="J17" s="36">
        <f t="shared" si="0"/>
        <v>32229</v>
      </c>
      <c r="K17" s="36">
        <f>H11+H14</f>
        <v>23526</v>
      </c>
      <c r="L17" s="36">
        <f>I11+I14</f>
        <v>11701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84">
        <v>25877</v>
      </c>
      <c r="E18" s="84">
        <v>434</v>
      </c>
      <c r="F18" s="84">
        <v>301</v>
      </c>
      <c r="G18" s="84">
        <v>26612</v>
      </c>
      <c r="H18" s="84">
        <v>20441</v>
      </c>
      <c r="I18" s="84">
        <v>9916</v>
      </c>
      <c r="J18" s="43">
        <f t="shared" si="0"/>
        <v>26612</v>
      </c>
      <c r="K18" s="43">
        <f>H12+H15</f>
        <v>20441</v>
      </c>
      <c r="L18" s="43">
        <f>I12+I15</f>
        <v>9916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82.334786343822586</v>
      </c>
      <c r="E19" s="35">
        <f t="shared" ref="E19:I19" si="1">E18*100/E17</f>
        <v>92.1443736730361</v>
      </c>
      <c r="F19" s="35">
        <f t="shared" si="1"/>
        <v>91.489361702127653</v>
      </c>
      <c r="G19" s="35">
        <f t="shared" si="1"/>
        <v>82.57159700890503</v>
      </c>
      <c r="H19" s="35">
        <f t="shared" si="1"/>
        <v>86.886848593045997</v>
      </c>
      <c r="I19" s="35">
        <f t="shared" si="1"/>
        <v>84.744893598837706</v>
      </c>
      <c r="J19" s="44">
        <f>G12+G15</f>
        <v>26612</v>
      </c>
      <c r="K19" s="45">
        <f>H12+H15</f>
        <v>20441</v>
      </c>
      <c r="L19" s="45">
        <f>I12+I15</f>
        <v>9916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1</v>
      </c>
      <c r="E20" s="17"/>
      <c r="F20" s="17"/>
      <c r="G20" s="17">
        <v>1</v>
      </c>
      <c r="H20" s="17">
        <v>1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25878</v>
      </c>
      <c r="E22" s="19">
        <f t="shared" ref="E22:G22" si="2">E18+E20+E21</f>
        <v>434</v>
      </c>
      <c r="F22" s="19">
        <f t="shared" si="2"/>
        <v>301</v>
      </c>
      <c r="G22" s="19">
        <f t="shared" si="2"/>
        <v>26613</v>
      </c>
      <c r="H22" s="19">
        <f>H18+H20+H21</f>
        <v>20442</v>
      </c>
      <c r="I22" s="19">
        <f>I18+I21</f>
        <v>9916</v>
      </c>
      <c r="J22" s="36">
        <f>G18+G20+G21</f>
        <v>26613</v>
      </c>
      <c r="K22" s="36">
        <f>H18+H20+H21</f>
        <v>20442</v>
      </c>
      <c r="L22" s="36">
        <f>I18+I21</f>
        <v>9916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/>
      <c r="E23" s="17"/>
      <c r="F23" s="17"/>
      <c r="G23" s="17"/>
      <c r="H23" s="17"/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84">
        <f>G31+G32</f>
        <v>320</v>
      </c>
      <c r="H29" s="84">
        <v>0</v>
      </c>
      <c r="I29" s="84">
        <f t="shared" ref="I29:J29" si="3">I31+I32</f>
        <v>241</v>
      </c>
      <c r="J29" s="84">
        <f t="shared" si="3"/>
        <v>57</v>
      </c>
      <c r="K29" s="37">
        <f>G31+G32</f>
        <v>320</v>
      </c>
      <c r="L29" s="37">
        <f>H31+H32</f>
        <v>0</v>
      </c>
      <c r="M29" s="37">
        <f>I31+I32</f>
        <v>241</v>
      </c>
      <c r="N29" s="37">
        <f>J31+J32</f>
        <v>57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84" t="s">
        <v>7</v>
      </c>
      <c r="H30" s="84" t="s">
        <v>7</v>
      </c>
      <c r="I30" s="84" t="s">
        <v>7</v>
      </c>
      <c r="J30" s="84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84">
        <v>317</v>
      </c>
      <c r="H31" s="84">
        <v>0</v>
      </c>
      <c r="I31" s="84">
        <v>241</v>
      </c>
      <c r="J31" s="84">
        <v>54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84">
        <v>3</v>
      </c>
      <c r="H32" s="84">
        <v>0</v>
      </c>
      <c r="I32" s="84">
        <v>0</v>
      </c>
      <c r="J32" s="84">
        <v>3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84">
        <v>87</v>
      </c>
      <c r="H33" s="84">
        <v>0</v>
      </c>
      <c r="I33" s="84">
        <v>71</v>
      </c>
      <c r="J33" s="84">
        <v>22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84">
        <v>1605</v>
      </c>
      <c r="H34" s="84">
        <v>0</v>
      </c>
      <c r="I34" s="84">
        <v>1259</v>
      </c>
      <c r="J34" s="84">
        <v>497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84">
        <v>994</v>
      </c>
      <c r="H35" s="84">
        <v>0</v>
      </c>
      <c r="I35" s="84">
        <v>711</v>
      </c>
      <c r="J35" s="84">
        <v>287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84">
        <v>859</v>
      </c>
      <c r="H36" s="84">
        <v>0</v>
      </c>
      <c r="I36" s="84">
        <v>672</v>
      </c>
      <c r="J36" s="84">
        <v>292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84">
        <v>0</v>
      </c>
      <c r="H37" s="84">
        <v>0</v>
      </c>
      <c r="I37" s="84">
        <v>0</v>
      </c>
      <c r="J37" s="84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84">
        <v>0</v>
      </c>
      <c r="H38" s="84">
        <v>0</v>
      </c>
      <c r="I38" s="84">
        <v>0</v>
      </c>
      <c r="J38" s="84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84">
        <v>175</v>
      </c>
      <c r="H39" s="84">
        <v>0</v>
      </c>
      <c r="I39" s="84">
        <v>102</v>
      </c>
      <c r="J39" s="84">
        <v>53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84">
        <v>4</v>
      </c>
      <c r="H40" s="84">
        <v>1</v>
      </c>
      <c r="I40" s="84">
        <v>4</v>
      </c>
      <c r="J40" s="84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84">
        <v>0</v>
      </c>
      <c r="H41" s="84">
        <v>0</v>
      </c>
      <c r="I41" s="84">
        <v>0</v>
      </c>
      <c r="J41" s="84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84">
        <v>2</v>
      </c>
      <c r="H42" s="84">
        <v>2</v>
      </c>
      <c r="I42" s="84">
        <v>2</v>
      </c>
      <c r="J42" s="84">
        <v>1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84">
        <v>0</v>
      </c>
      <c r="H43" s="84">
        <v>0</v>
      </c>
      <c r="I43" s="84">
        <v>0</v>
      </c>
      <c r="J43" s="84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84">
        <v>1</v>
      </c>
      <c r="H44" s="84">
        <v>1</v>
      </c>
      <c r="I44" s="84">
        <v>0</v>
      </c>
      <c r="J44" s="84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84">
        <v>13</v>
      </c>
      <c r="H45" s="84">
        <v>9</v>
      </c>
      <c r="I45" s="84">
        <v>8</v>
      </c>
      <c r="J45" s="84">
        <v>1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84">
        <v>0</v>
      </c>
      <c r="H46" s="84">
        <v>0</v>
      </c>
      <c r="I46" s="84">
        <v>0</v>
      </c>
      <c r="J46" s="84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84">
        <v>0</v>
      </c>
      <c r="H47" s="84">
        <v>0</v>
      </c>
      <c r="I47" s="84">
        <v>0</v>
      </c>
      <c r="J47" s="84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84">
        <v>0</v>
      </c>
      <c r="H48" s="84">
        <v>0</v>
      </c>
      <c r="I48" s="84">
        <v>0</v>
      </c>
      <c r="J48" s="84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84">
        <v>0</v>
      </c>
      <c r="H49" s="84">
        <v>0</v>
      </c>
      <c r="I49" s="84">
        <v>0</v>
      </c>
      <c r="J49" s="84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84">
        <v>0</v>
      </c>
      <c r="H50" s="84">
        <v>0</v>
      </c>
      <c r="I50" s="84">
        <v>0</v>
      </c>
      <c r="J50" s="84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84">
        <v>0</v>
      </c>
      <c r="H51" s="84">
        <v>0</v>
      </c>
      <c r="I51" s="84">
        <v>0</v>
      </c>
      <c r="J51" s="84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6</v>
      </c>
      <c r="H58" s="17">
        <f t="shared" ref="H58:J58" si="4">SUM(H59:H64)</f>
        <v>0</v>
      </c>
      <c r="I58" s="17">
        <f t="shared" si="4"/>
        <v>6</v>
      </c>
      <c r="J58" s="17">
        <f t="shared" si="4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5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5"/>
        <v>1</v>
      </c>
      <c r="H61" s="17"/>
      <c r="I61" s="17">
        <v>1</v>
      </c>
      <c r="J61" s="17"/>
      <c r="L61" s="37">
        <f>G42-G61</f>
        <v>1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5"/>
        <v>0</v>
      </c>
      <c r="H62" s="17"/>
      <c r="I62" s="17"/>
      <c r="J62" s="17"/>
      <c r="L62" s="37">
        <f>G40-G62</f>
        <v>4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5"/>
        <v>1</v>
      </c>
      <c r="H63" s="17"/>
      <c r="I63" s="17">
        <v>1</v>
      </c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5"/>
        <v>4</v>
      </c>
      <c r="H64" s="17"/>
      <c r="I64" s="17">
        <v>4</v>
      </c>
      <c r="J64" s="17"/>
      <c r="L64" s="37">
        <f>(G41+G43+G45)-G64</f>
        <v>9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422</v>
      </c>
      <c r="H65" s="17">
        <f t="shared" ref="H65:J65" si="6">SUM(H66:H70)</f>
        <v>173</v>
      </c>
      <c r="I65" s="17">
        <f t="shared" si="6"/>
        <v>249</v>
      </c>
      <c r="J65" s="17">
        <f t="shared" si="6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7">SUM(H66:J66)</f>
        <v>247</v>
      </c>
      <c r="H66" s="17">
        <v>58</v>
      </c>
      <c r="I66" s="17">
        <v>189</v>
      </c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7"/>
        <v>67</v>
      </c>
      <c r="H67" s="17">
        <v>60</v>
      </c>
      <c r="I67" s="17">
        <v>7</v>
      </c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7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7"/>
        <v>108</v>
      </c>
      <c r="H69" s="17">
        <v>55</v>
      </c>
      <c r="I69" s="17">
        <v>53</v>
      </c>
      <c r="J69" s="17"/>
      <c r="L69" s="37">
        <f>G39-G69</f>
        <v>67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7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v>1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v>37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1.4999999999999999E-2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N80"/>
  <sheetViews>
    <sheetView topLeftCell="A61" workbookViewId="0">
      <selection activeCell="I51" sqref="I51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362</v>
      </c>
      <c r="E6" s="18">
        <v>0</v>
      </c>
      <c r="F6" s="18">
        <v>0</v>
      </c>
      <c r="G6" s="18">
        <v>362</v>
      </c>
      <c r="H6" s="17" t="s">
        <v>7</v>
      </c>
      <c r="I6" s="17" t="s">
        <v>7</v>
      </c>
      <c r="J6" s="36">
        <f>SUM(D6:F6)</f>
        <v>362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40</v>
      </c>
      <c r="E8" s="18">
        <v>0</v>
      </c>
      <c r="F8" s="18">
        <v>0</v>
      </c>
      <c r="G8" s="18">
        <v>40</v>
      </c>
      <c r="H8" s="17" t="s">
        <v>7</v>
      </c>
      <c r="I8" s="17" t="s">
        <v>7</v>
      </c>
      <c r="J8" s="36">
        <f t="shared" si="0"/>
        <v>40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/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7</v>
      </c>
      <c r="E10" s="17">
        <v>0</v>
      </c>
      <c r="F10" s="17">
        <v>0</v>
      </c>
      <c r="G10" s="18">
        <v>7</v>
      </c>
      <c r="H10" s="17" t="s">
        <v>7</v>
      </c>
      <c r="I10" s="17" t="s">
        <v>7</v>
      </c>
      <c r="J10" s="36">
        <f t="shared" si="0"/>
        <v>7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15958</v>
      </c>
      <c r="E11" s="17">
        <v>0</v>
      </c>
      <c r="F11" s="17">
        <v>0</v>
      </c>
      <c r="G11" s="18">
        <v>15958</v>
      </c>
      <c r="H11" s="17">
        <v>10689</v>
      </c>
      <c r="I11" s="17">
        <v>2188</v>
      </c>
      <c r="J11" s="36">
        <f t="shared" si="0"/>
        <v>15958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11304</v>
      </c>
      <c r="E12" s="17">
        <v>0</v>
      </c>
      <c r="F12" s="17">
        <v>0</v>
      </c>
      <c r="G12" s="18">
        <v>11304</v>
      </c>
      <c r="H12" s="17">
        <v>8060</v>
      </c>
      <c r="I12" s="17">
        <v>1653</v>
      </c>
      <c r="J12" s="36">
        <f t="shared" si="0"/>
        <v>11304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1226</v>
      </c>
      <c r="E13" s="17">
        <v>0</v>
      </c>
      <c r="F13" s="17">
        <v>0</v>
      </c>
      <c r="G13" s="18">
        <v>1226</v>
      </c>
      <c r="H13" s="17">
        <v>947</v>
      </c>
      <c r="I13" s="17">
        <v>292</v>
      </c>
      <c r="J13" s="36">
        <f t="shared" si="0"/>
        <v>1226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15958</v>
      </c>
      <c r="E17" s="17">
        <v>0</v>
      </c>
      <c r="F17" s="17">
        <v>0</v>
      </c>
      <c r="G17" s="18">
        <v>15958</v>
      </c>
      <c r="H17" s="17">
        <v>10689</v>
      </c>
      <c r="I17" s="17">
        <v>2188</v>
      </c>
      <c r="J17" s="36">
        <f t="shared" si="0"/>
        <v>15958</v>
      </c>
      <c r="K17" s="36">
        <f>H11+H14</f>
        <v>10689</v>
      </c>
      <c r="L17" s="36">
        <f>I11+I14</f>
        <v>2188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11304</v>
      </c>
      <c r="E18" s="17">
        <v>0</v>
      </c>
      <c r="F18" s="17">
        <v>0</v>
      </c>
      <c r="G18" s="18">
        <v>11304</v>
      </c>
      <c r="H18" s="17">
        <v>8060</v>
      </c>
      <c r="I18" s="17">
        <v>1653</v>
      </c>
      <c r="J18" s="43">
        <f t="shared" si="0"/>
        <v>11304</v>
      </c>
      <c r="K18" s="43">
        <f>H12+H15</f>
        <v>8060</v>
      </c>
      <c r="L18" s="43">
        <f>I12+I15</f>
        <v>1653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71">
        <f>D18*100/D17</f>
        <v>70.835944353929065</v>
      </c>
      <c r="E19" s="71" t="e">
        <f t="shared" ref="E19:I19" si="1">E18*100/E17</f>
        <v>#DIV/0!</v>
      </c>
      <c r="F19" s="71" t="e">
        <f t="shared" si="1"/>
        <v>#DIV/0!</v>
      </c>
      <c r="G19" s="71">
        <f t="shared" si="1"/>
        <v>70.835944353929065</v>
      </c>
      <c r="H19" s="71">
        <f t="shared" si="1"/>
        <v>75.404621573580314</v>
      </c>
      <c r="I19" s="71">
        <f t="shared" si="1"/>
        <v>75.548446069469833</v>
      </c>
      <c r="J19" s="44">
        <f>G12+G15</f>
        <v>11304</v>
      </c>
      <c r="K19" s="45">
        <f>H12+H15</f>
        <v>8060</v>
      </c>
      <c r="L19" s="45">
        <f>I12+I15</f>
        <v>1653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9</v>
      </c>
      <c r="E20" s="17">
        <v>0</v>
      </c>
      <c r="F20" s="17">
        <v>0</v>
      </c>
      <c r="G20" s="17">
        <v>9</v>
      </c>
      <c r="H20" s="17">
        <v>6</v>
      </c>
      <c r="I20" s="18" t="s">
        <v>7</v>
      </c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>
        <v>19</v>
      </c>
      <c r="E21" s="17">
        <v>0</v>
      </c>
      <c r="F21" s="17">
        <v>0</v>
      </c>
      <c r="G21" s="17">
        <v>19</v>
      </c>
      <c r="H21" s="17">
        <v>19</v>
      </c>
      <c r="I21" s="17">
        <v>16</v>
      </c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11332</v>
      </c>
      <c r="E22" s="19">
        <f t="shared" ref="E22:G22" si="2">E18+E20+E21</f>
        <v>0</v>
      </c>
      <c r="F22" s="19">
        <f t="shared" si="2"/>
        <v>0</v>
      </c>
      <c r="G22" s="19">
        <f t="shared" si="2"/>
        <v>11332</v>
      </c>
      <c r="H22" s="19">
        <f>H18+H20+H21</f>
        <v>8085</v>
      </c>
      <c r="I22" s="19">
        <f>I18+I21</f>
        <v>1669</v>
      </c>
      <c r="J22" s="36">
        <f>G18+G20+G21</f>
        <v>11332</v>
      </c>
      <c r="K22" s="36">
        <f>H18+H20+H21</f>
        <v>8085</v>
      </c>
      <c r="L22" s="36">
        <f>I18+I21</f>
        <v>1669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66</v>
      </c>
      <c r="E23" s="17">
        <v>0</v>
      </c>
      <c r="F23" s="17">
        <v>0</v>
      </c>
      <c r="G23" s="17">
        <v>66</v>
      </c>
      <c r="H23" s="17">
        <v>46</v>
      </c>
      <c r="I23" s="17">
        <v>7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362</v>
      </c>
      <c r="H29" s="17">
        <v>0</v>
      </c>
      <c r="I29" s="17">
        <v>339</v>
      </c>
      <c r="J29" s="17">
        <v>46</v>
      </c>
      <c r="K29" s="37">
        <f>G31+G32</f>
        <v>362</v>
      </c>
      <c r="L29" s="37">
        <f>H31+H32</f>
        <v>0</v>
      </c>
      <c r="M29" s="37">
        <f>I31+I32</f>
        <v>339</v>
      </c>
      <c r="N29" s="37">
        <f>J31+J32</f>
        <v>46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362</v>
      </c>
      <c r="H31" s="17">
        <v>0</v>
      </c>
      <c r="I31" s="17">
        <v>339</v>
      </c>
      <c r="J31" s="17">
        <v>46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232</v>
      </c>
      <c r="H33" s="17">
        <v>0</v>
      </c>
      <c r="I33" s="17">
        <v>225</v>
      </c>
      <c r="J33" s="17">
        <v>27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1092</v>
      </c>
      <c r="H34" s="17">
        <v>0</v>
      </c>
      <c r="I34" s="17">
        <v>904</v>
      </c>
      <c r="J34" s="17">
        <v>321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861</v>
      </c>
      <c r="H35" s="17">
        <v>0</v>
      </c>
      <c r="I35" s="17">
        <v>771</v>
      </c>
      <c r="J35" s="17">
        <v>214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769</v>
      </c>
      <c r="H36" s="17">
        <v>0</v>
      </c>
      <c r="I36" s="17">
        <v>734</v>
      </c>
      <c r="J36" s="17">
        <v>165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54</v>
      </c>
      <c r="H39" s="17">
        <v>0</v>
      </c>
      <c r="I39" s="17">
        <v>47</v>
      </c>
      <c r="J39" s="17">
        <v>21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2</v>
      </c>
      <c r="H40" s="17">
        <v>1</v>
      </c>
      <c r="I40" s="17">
        <v>1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27</v>
      </c>
      <c r="H42" s="17">
        <v>0</v>
      </c>
      <c r="I42" s="17">
        <v>24</v>
      </c>
      <c r="J42" s="17">
        <v>2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3</v>
      </c>
      <c r="H45" s="17">
        <v>3</v>
      </c>
      <c r="I45" s="17">
        <v>3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/>
      <c r="H51" s="17">
        <v>0</v>
      </c>
      <c r="I51" s="17"/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2</v>
      </c>
      <c r="H58" s="17">
        <f t="shared" ref="H58:J58" si="3">SUM(H59:H64)</f>
        <v>0</v>
      </c>
      <c r="I58" s="17">
        <f t="shared" si="3"/>
        <v>2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>
        <v>0</v>
      </c>
      <c r="I59" s="17">
        <v>0</v>
      </c>
      <c r="J59" s="17">
        <v>0</v>
      </c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>
        <v>0</v>
      </c>
      <c r="I60" s="17">
        <v>0</v>
      </c>
      <c r="J60" s="17">
        <v>0</v>
      </c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>
        <v>0</v>
      </c>
      <c r="I61" s="17">
        <v>0</v>
      </c>
      <c r="J61" s="17">
        <v>0</v>
      </c>
      <c r="L61" s="37">
        <f>G42-G61</f>
        <v>27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>
        <v>0</v>
      </c>
      <c r="I62" s="17">
        <v>0</v>
      </c>
      <c r="J62" s="17">
        <v>0</v>
      </c>
      <c r="L62" s="37">
        <f>G40-G62</f>
        <v>2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>
        <v>0</v>
      </c>
      <c r="I63" s="17">
        <v>1</v>
      </c>
      <c r="J63" s="17">
        <v>0</v>
      </c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1</v>
      </c>
      <c r="H64" s="17">
        <v>0</v>
      </c>
      <c r="I64" s="17">
        <v>1</v>
      </c>
      <c r="J64" s="17">
        <v>0</v>
      </c>
      <c r="L64" s="37">
        <f>(G41+G43+G45)-G64</f>
        <v>2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267</v>
      </c>
      <c r="H65" s="17">
        <f t="shared" ref="H65:J65" si="5">SUM(H66:H70)</f>
        <v>244</v>
      </c>
      <c r="I65" s="17">
        <f t="shared" si="5"/>
        <v>23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267</v>
      </c>
      <c r="H66" s="17">
        <v>244</v>
      </c>
      <c r="I66" s="17">
        <v>23</v>
      </c>
      <c r="J66" s="17">
        <v>0</v>
      </c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0</v>
      </c>
      <c r="H67" s="17">
        <v>0</v>
      </c>
      <c r="I67" s="17">
        <v>0</v>
      </c>
      <c r="J67" s="17">
        <v>0</v>
      </c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>
        <v>0</v>
      </c>
      <c r="I68" s="17">
        <v>0</v>
      </c>
      <c r="J68" s="17">
        <v>0</v>
      </c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>
        <v>0</v>
      </c>
      <c r="I69" s="17">
        <v>0</v>
      </c>
      <c r="J69" s="17">
        <v>0</v>
      </c>
      <c r="L69" s="37">
        <f>G39-G69</f>
        <v>54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>
        <v>0</v>
      </c>
      <c r="I70" s="17">
        <v>0</v>
      </c>
      <c r="J70" s="17">
        <v>0</v>
      </c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4.5999999999999999E-2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N80"/>
  <sheetViews>
    <sheetView topLeftCell="A58" workbookViewId="0">
      <selection activeCell="H29" sqref="H29:J29"/>
    </sheetView>
  </sheetViews>
  <sheetFormatPr defaultRowHeight="12.75" x14ac:dyDescent="0.2"/>
  <cols>
    <col min="7" max="7" width="9.7109375" bestFit="1" customWidth="1"/>
    <col min="9" max="9" width="13.140625" bestFit="1" customWidth="1"/>
  </cols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869</v>
      </c>
      <c r="E6" s="18"/>
      <c r="F6" s="18">
        <v>2</v>
      </c>
      <c r="G6" s="18">
        <v>871</v>
      </c>
      <c r="H6" s="17" t="s">
        <v>7</v>
      </c>
      <c r="I6" s="17" t="s">
        <v>7</v>
      </c>
      <c r="J6" s="36">
        <f>SUM(D6:F6)</f>
        <v>871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37</v>
      </c>
      <c r="E8" s="18"/>
      <c r="F8" s="18"/>
      <c r="G8" s="18">
        <v>37</v>
      </c>
      <c r="H8" s="17" t="s">
        <v>7</v>
      </c>
      <c r="I8" s="17" t="s">
        <v>7</v>
      </c>
      <c r="J8" s="36">
        <f t="shared" si="0"/>
        <v>37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/>
      <c r="F9" s="17">
        <v>2</v>
      </c>
      <c r="G9" s="18">
        <v>2</v>
      </c>
      <c r="H9" s="17" t="s">
        <v>7</v>
      </c>
      <c r="I9" s="17" t="s">
        <v>7</v>
      </c>
      <c r="J9" s="36">
        <f t="shared" si="0"/>
        <v>2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39</v>
      </c>
      <c r="E10" s="17"/>
      <c r="F10" s="17"/>
      <c r="G10" s="18">
        <v>39</v>
      </c>
      <c r="H10" s="17" t="s">
        <v>7</v>
      </c>
      <c r="I10" s="17" t="s">
        <v>7</v>
      </c>
      <c r="J10" s="36">
        <f t="shared" si="0"/>
        <v>39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44710</v>
      </c>
      <c r="E11" s="17"/>
      <c r="F11" s="17"/>
      <c r="G11" s="18">
        <v>44710</v>
      </c>
      <c r="H11" s="17">
        <v>28167</v>
      </c>
      <c r="I11" s="17">
        <v>13413</v>
      </c>
      <c r="J11" s="36">
        <f t="shared" si="0"/>
        <v>44710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40686</v>
      </c>
      <c r="E12" s="17"/>
      <c r="F12" s="17"/>
      <c r="G12" s="18">
        <v>40686</v>
      </c>
      <c r="H12" s="17">
        <v>24615</v>
      </c>
      <c r="I12" s="17">
        <v>12206</v>
      </c>
      <c r="J12" s="36">
        <f t="shared" si="0"/>
        <v>40686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1560</v>
      </c>
      <c r="E13" s="17"/>
      <c r="F13" s="17"/>
      <c r="G13" s="18">
        <v>1560</v>
      </c>
      <c r="H13" s="17">
        <v>936</v>
      </c>
      <c r="I13" s="17">
        <v>470</v>
      </c>
      <c r="J13" s="36">
        <f t="shared" si="0"/>
        <v>1560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/>
      <c r="F14" s="17">
        <v>338</v>
      </c>
      <c r="G14" s="18">
        <v>338</v>
      </c>
      <c r="H14" s="17">
        <v>203</v>
      </c>
      <c r="I14" s="17">
        <v>338</v>
      </c>
      <c r="J14" s="36">
        <f t="shared" si="0"/>
        <v>338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/>
      <c r="F15" s="17">
        <v>236</v>
      </c>
      <c r="G15" s="18">
        <v>236</v>
      </c>
      <c r="H15" s="17">
        <v>142</v>
      </c>
      <c r="I15" s="17">
        <v>236</v>
      </c>
      <c r="J15" s="36">
        <f t="shared" si="0"/>
        <v>236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/>
      <c r="F16" s="17">
        <v>123</v>
      </c>
      <c r="G16" s="18">
        <v>123</v>
      </c>
      <c r="H16" s="17">
        <v>74</v>
      </c>
      <c r="I16" s="17">
        <v>123</v>
      </c>
      <c r="J16" s="36">
        <f t="shared" si="0"/>
        <v>123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44710</v>
      </c>
      <c r="E17" s="17"/>
      <c r="F17" s="17">
        <v>338</v>
      </c>
      <c r="G17" s="18">
        <f>G11+G14</f>
        <v>45048</v>
      </c>
      <c r="H17" s="17">
        <v>28370</v>
      </c>
      <c r="I17" s="17">
        <v>13751</v>
      </c>
      <c r="J17" s="36">
        <f t="shared" si="0"/>
        <v>45048</v>
      </c>
      <c r="K17" s="36">
        <f>H11+H14</f>
        <v>28370</v>
      </c>
      <c r="L17" s="36">
        <f>I11+I14</f>
        <v>13751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40686</v>
      </c>
      <c r="E18" s="17"/>
      <c r="F18" s="17">
        <v>236</v>
      </c>
      <c r="G18" s="18">
        <v>40922</v>
      </c>
      <c r="H18" s="17">
        <v>24757</v>
      </c>
      <c r="I18" s="17">
        <v>12442</v>
      </c>
      <c r="J18" s="43">
        <f t="shared" si="0"/>
        <v>40922</v>
      </c>
      <c r="K18" s="43">
        <f>H12+H15</f>
        <v>24757</v>
      </c>
      <c r="L18" s="43">
        <f>I12+I15</f>
        <v>12442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90.99977633639007</v>
      </c>
      <c r="E19" s="35" t="e">
        <f t="shared" ref="E19:I19" si="1">E18*100/E17</f>
        <v>#DIV/0!</v>
      </c>
      <c r="F19" s="35">
        <f t="shared" si="1"/>
        <v>69.822485207100598</v>
      </c>
      <c r="G19" s="35">
        <f t="shared" si="1"/>
        <v>90.840880838217018</v>
      </c>
      <c r="H19" s="35">
        <f t="shared" si="1"/>
        <v>87.264716249559399</v>
      </c>
      <c r="I19" s="35">
        <f t="shared" si="1"/>
        <v>90.480692313286312</v>
      </c>
      <c r="J19" s="44">
        <f>G12+G15</f>
        <v>40922</v>
      </c>
      <c r="K19" s="45">
        <f>H12+H15</f>
        <v>24757</v>
      </c>
      <c r="L19" s="45">
        <f>I12+I15</f>
        <v>12442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87</v>
      </c>
      <c r="E20" s="17"/>
      <c r="F20" s="17"/>
      <c r="G20" s="17">
        <v>87</v>
      </c>
      <c r="H20" s="17">
        <v>58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40773</v>
      </c>
      <c r="E22" s="19">
        <f t="shared" ref="E22:G22" si="2">E18+E20+E21</f>
        <v>0</v>
      </c>
      <c r="F22" s="19">
        <f t="shared" si="2"/>
        <v>236</v>
      </c>
      <c r="G22" s="19">
        <f t="shared" si="2"/>
        <v>41009</v>
      </c>
      <c r="H22" s="19">
        <f>H18+H20+H21</f>
        <v>24815</v>
      </c>
      <c r="I22" s="19">
        <f>I18+I21</f>
        <v>12442</v>
      </c>
      <c r="J22" s="36">
        <f>G18+G20+G21</f>
        <v>41009</v>
      </c>
      <c r="K22" s="36">
        <f>H18+H20+H21</f>
        <v>24815</v>
      </c>
      <c r="L22" s="36">
        <f>I18+I21</f>
        <v>12442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/>
      <c r="E23" s="17"/>
      <c r="F23" s="17"/>
      <c r="G23" s="17"/>
      <c r="H23" s="17"/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f>G31+G32</f>
        <v>871</v>
      </c>
      <c r="H29" s="17">
        <f t="shared" ref="H29:J29" si="3">H31+H32</f>
        <v>1</v>
      </c>
      <c r="I29" s="17">
        <f t="shared" si="3"/>
        <v>723</v>
      </c>
      <c r="J29" s="17">
        <f t="shared" si="3"/>
        <v>260</v>
      </c>
      <c r="K29" s="37">
        <f>G31+G32</f>
        <v>871</v>
      </c>
      <c r="L29" s="37">
        <f>H31+H32</f>
        <v>1</v>
      </c>
      <c r="M29" s="37">
        <f>I31+I32</f>
        <v>723</v>
      </c>
      <c r="N29" s="37">
        <f>J31+J32</f>
        <v>260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869</v>
      </c>
      <c r="H31" s="17">
        <v>1</v>
      </c>
      <c r="I31" s="17">
        <v>722</v>
      </c>
      <c r="J31" s="17">
        <v>258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2</v>
      </c>
      <c r="H32" s="17">
        <v>0</v>
      </c>
      <c r="I32" s="17">
        <v>1</v>
      </c>
      <c r="J32" s="17">
        <v>2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352</v>
      </c>
      <c r="H33" s="17">
        <v>0</v>
      </c>
      <c r="I33" s="17">
        <v>282</v>
      </c>
      <c r="J33" s="17">
        <v>102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2342</v>
      </c>
      <c r="H34" s="17">
        <v>0</v>
      </c>
      <c r="I34" s="17">
        <v>1850</v>
      </c>
      <c r="J34" s="17">
        <v>703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4098</v>
      </c>
      <c r="H35" s="17">
        <v>0</v>
      </c>
      <c r="I35" s="17">
        <v>3196</v>
      </c>
      <c r="J35" s="17">
        <v>1229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2033</v>
      </c>
      <c r="H36" s="17">
        <v>0</v>
      </c>
      <c r="I36" s="17">
        <v>1626</v>
      </c>
      <c r="J36" s="17">
        <v>593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26</v>
      </c>
      <c r="H37" s="17">
        <v>0</v>
      </c>
      <c r="I37" s="17">
        <v>14</v>
      </c>
      <c r="J37" s="17">
        <v>2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76</v>
      </c>
      <c r="H38" s="17">
        <v>0</v>
      </c>
      <c r="I38" s="17">
        <v>57</v>
      </c>
      <c r="J38" s="17">
        <v>4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43</v>
      </c>
      <c r="H39" s="17">
        <v>0</v>
      </c>
      <c r="I39" s="17">
        <v>31</v>
      </c>
      <c r="J39" s="17">
        <v>12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4</v>
      </c>
      <c r="H40" s="17">
        <v>1</v>
      </c>
      <c r="I40" s="17">
        <v>2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3</v>
      </c>
      <c r="H42" s="17">
        <v>3</v>
      </c>
      <c r="I42" s="17">
        <v>3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1</v>
      </c>
      <c r="H43" s="17">
        <v>1</v>
      </c>
      <c r="I43" s="17">
        <v>1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7</v>
      </c>
      <c r="H45" s="17">
        <v>7</v>
      </c>
      <c r="I45" s="17">
        <v>6</v>
      </c>
      <c r="J45" s="17"/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/>
      <c r="H50" s="17"/>
      <c r="I50" s="17"/>
      <c r="J50" s="17"/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/>
      <c r="H51" s="17"/>
      <c r="I51" s="17"/>
      <c r="J51" s="17"/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12</v>
      </c>
      <c r="H58" s="17">
        <f t="shared" ref="H58:J58" si="4">SUM(H59:H64)</f>
        <v>12</v>
      </c>
      <c r="I58" s="17">
        <f t="shared" si="4"/>
        <v>0</v>
      </c>
      <c r="J58" s="17">
        <f t="shared" si="4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1</v>
      </c>
      <c r="H59" s="17">
        <v>1</v>
      </c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5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5"/>
        <v>3</v>
      </c>
      <c r="H61" s="17">
        <v>3</v>
      </c>
      <c r="I61" s="17"/>
      <c r="J61" s="17"/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5"/>
        <v>1</v>
      </c>
      <c r="H62" s="17">
        <v>1</v>
      </c>
      <c r="I62" s="17"/>
      <c r="J62" s="17"/>
      <c r="L62" s="37">
        <f>G40-G62</f>
        <v>3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5"/>
        <v>1</v>
      </c>
      <c r="H63" s="17">
        <v>1</v>
      </c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5"/>
        <v>6</v>
      </c>
      <c r="H64" s="17">
        <v>6</v>
      </c>
      <c r="I64" s="17"/>
      <c r="J64" s="17"/>
      <c r="L64" s="37">
        <f>(G41+G43+G45)-G64</f>
        <v>2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1247</v>
      </c>
      <c r="H65" s="17">
        <f t="shared" ref="H65:J65" si="6">SUM(H66:H70)</f>
        <v>1247</v>
      </c>
      <c r="I65" s="17">
        <f t="shared" si="6"/>
        <v>0</v>
      </c>
      <c r="J65" s="17">
        <f t="shared" si="6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7">SUM(H66:J66)</f>
        <v>723</v>
      </c>
      <c r="H66" s="17">
        <v>723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7"/>
        <v>468</v>
      </c>
      <c r="H67" s="17">
        <v>468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7"/>
        <v>26</v>
      </c>
      <c r="H68" s="17">
        <v>26</v>
      </c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7"/>
        <v>30</v>
      </c>
      <c r="H69" s="17">
        <v>30</v>
      </c>
      <c r="I69" s="17"/>
      <c r="J69" s="17"/>
      <c r="L69" s="37">
        <f>G39-G69</f>
        <v>13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7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ht="13.5" thickBot="1" x14ac:dyDescent="0.25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68">
        <v>8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69">
        <v>1750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70">
        <v>0.05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N80"/>
  <sheetViews>
    <sheetView topLeftCell="A58" workbookViewId="0">
      <selection activeCell="I22" sqref="I22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21</v>
      </c>
      <c r="E6" s="18">
        <v>0</v>
      </c>
      <c r="F6" s="18">
        <v>0</v>
      </c>
      <c r="G6" s="18">
        <v>21</v>
      </c>
      <c r="H6" s="17" t="s">
        <v>7</v>
      </c>
      <c r="I6" s="17" t="s">
        <v>7</v>
      </c>
      <c r="J6" s="36">
        <f>SUM(D6:F6)</f>
        <v>21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14</v>
      </c>
      <c r="E8" s="18">
        <v>0</v>
      </c>
      <c r="F8" s="18">
        <v>0</v>
      </c>
      <c r="G8" s="18">
        <v>14</v>
      </c>
      <c r="H8" s="17" t="s">
        <v>7</v>
      </c>
      <c r="I8" s="17" t="s">
        <v>7</v>
      </c>
      <c r="J8" s="36">
        <f t="shared" si="0"/>
        <v>14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0</v>
      </c>
      <c r="E10" s="17">
        <v>0</v>
      </c>
      <c r="F10" s="17">
        <v>0</v>
      </c>
      <c r="G10" s="18">
        <v>0</v>
      </c>
      <c r="H10" s="17" t="s">
        <v>7</v>
      </c>
      <c r="I10" s="17" t="s">
        <v>7</v>
      </c>
      <c r="J10" s="36">
        <f t="shared" si="0"/>
        <v>0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1887</v>
      </c>
      <c r="E11" s="17">
        <v>0</v>
      </c>
      <c r="F11" s="17">
        <v>0</v>
      </c>
      <c r="G11" s="18">
        <v>1887</v>
      </c>
      <c r="H11" s="17">
        <v>1378</v>
      </c>
      <c r="I11" s="17">
        <v>603</v>
      </c>
      <c r="J11" s="36">
        <f t="shared" si="0"/>
        <v>1887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363</v>
      </c>
      <c r="E12" s="17">
        <v>0</v>
      </c>
      <c r="F12" s="17">
        <v>0</v>
      </c>
      <c r="G12" s="18">
        <v>363</v>
      </c>
      <c r="H12" s="17">
        <v>318</v>
      </c>
      <c r="I12" s="17">
        <v>51</v>
      </c>
      <c r="J12" s="36">
        <f t="shared" si="0"/>
        <v>363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12</v>
      </c>
      <c r="E13" s="17">
        <v>0</v>
      </c>
      <c r="F13" s="17">
        <v>0</v>
      </c>
      <c r="G13" s="18">
        <v>12</v>
      </c>
      <c r="H13" s="17">
        <v>10</v>
      </c>
      <c r="I13" s="17">
        <v>1</v>
      </c>
      <c r="J13" s="36">
        <f t="shared" si="0"/>
        <v>12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1887</v>
      </c>
      <c r="E17" s="17">
        <v>0</v>
      </c>
      <c r="F17" s="17">
        <v>0</v>
      </c>
      <c r="G17" s="18">
        <v>1887</v>
      </c>
      <c r="H17" s="17">
        <v>1378</v>
      </c>
      <c r="I17" s="17">
        <v>603</v>
      </c>
      <c r="J17" s="36">
        <f t="shared" si="0"/>
        <v>1887</v>
      </c>
      <c r="K17" s="36">
        <f>H11+H14</f>
        <v>1378</v>
      </c>
      <c r="L17" s="36">
        <f>I11+I14</f>
        <v>603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363</v>
      </c>
      <c r="E18" s="17">
        <v>0</v>
      </c>
      <c r="F18" s="17">
        <v>0</v>
      </c>
      <c r="G18" s="18">
        <v>363</v>
      </c>
      <c r="H18" s="17">
        <v>318</v>
      </c>
      <c r="I18" s="17">
        <v>51</v>
      </c>
      <c r="J18" s="43">
        <f t="shared" si="0"/>
        <v>363</v>
      </c>
      <c r="K18" s="43">
        <f>H12+H15</f>
        <v>318</v>
      </c>
      <c r="L18" s="43">
        <f>I12+I15</f>
        <v>51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19.236883942766294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19.236883942766294</v>
      </c>
      <c r="H19" s="35">
        <f t="shared" si="1"/>
        <v>23.076923076923077</v>
      </c>
      <c r="I19" s="35">
        <f t="shared" si="1"/>
        <v>8.4577114427860689</v>
      </c>
      <c r="J19" s="44">
        <f>G12+G15</f>
        <v>363</v>
      </c>
      <c r="K19" s="45">
        <f>H12+H15</f>
        <v>318</v>
      </c>
      <c r="L19" s="45">
        <f>I12+I15</f>
        <v>51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27</v>
      </c>
      <c r="E20" s="17"/>
      <c r="F20" s="17"/>
      <c r="G20" s="17">
        <v>27</v>
      </c>
      <c r="H20" s="17">
        <v>24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390</v>
      </c>
      <c r="E22" s="19">
        <f t="shared" ref="E22:G22" si="2">E18+E20+E21</f>
        <v>0</v>
      </c>
      <c r="F22" s="19">
        <f t="shared" si="2"/>
        <v>0</v>
      </c>
      <c r="G22" s="19">
        <f t="shared" si="2"/>
        <v>390</v>
      </c>
      <c r="H22" s="19">
        <f>H18+H20+H21</f>
        <v>342</v>
      </c>
      <c r="I22" s="19">
        <f>I18+I21</f>
        <v>51</v>
      </c>
      <c r="J22" s="36">
        <f>G18+G20+G21</f>
        <v>390</v>
      </c>
      <c r="K22" s="36">
        <f>H18+H20+H21</f>
        <v>342</v>
      </c>
      <c r="L22" s="36">
        <f>I18+I21</f>
        <v>51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7</v>
      </c>
      <c r="E23" s="17"/>
      <c r="F23" s="17"/>
      <c r="G23" s="17">
        <v>7</v>
      </c>
      <c r="H23" s="17">
        <v>6</v>
      </c>
      <c r="I23" s="17">
        <v>1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21</v>
      </c>
      <c r="H29" s="17">
        <v>0</v>
      </c>
      <c r="I29" s="17">
        <v>17</v>
      </c>
      <c r="J29" s="17">
        <v>2</v>
      </c>
      <c r="K29" s="37">
        <f>G31+G32</f>
        <v>21</v>
      </c>
      <c r="L29" s="37">
        <f>H31+H32</f>
        <v>0</v>
      </c>
      <c r="M29" s="37">
        <f>I31+I32</f>
        <v>17</v>
      </c>
      <c r="N29" s="37">
        <f>J31+J32</f>
        <v>2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21</v>
      </c>
      <c r="H31" s="17">
        <v>0</v>
      </c>
      <c r="I31" s="17">
        <v>17</v>
      </c>
      <c r="J31" s="17">
        <v>2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12</v>
      </c>
      <c r="H33" s="17">
        <v>0</v>
      </c>
      <c r="I33" s="17">
        <v>8</v>
      </c>
      <c r="J33" s="17">
        <v>0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55</v>
      </c>
      <c r="H34" s="17">
        <v>0</v>
      </c>
      <c r="I34" s="17">
        <v>43</v>
      </c>
      <c r="J34" s="17">
        <v>16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47</v>
      </c>
      <c r="H35" s="17">
        <v>0</v>
      </c>
      <c r="I35" s="17">
        <v>40</v>
      </c>
      <c r="J35" s="17">
        <v>15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37</v>
      </c>
      <c r="H36" s="17">
        <v>0</v>
      </c>
      <c r="I36" s="17">
        <v>32</v>
      </c>
      <c r="J36" s="17">
        <v>6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1</v>
      </c>
      <c r="H42" s="17">
        <v>1</v>
      </c>
      <c r="I42" s="17">
        <v>1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0</v>
      </c>
      <c r="H45" s="17">
        <v>0</v>
      </c>
      <c r="I45" s="17">
        <v>0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/>
      <c r="H49" s="17"/>
      <c r="I49" s="17"/>
      <c r="J49" s="17"/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/>
      <c r="H50" s="17"/>
      <c r="I50" s="17"/>
      <c r="J50" s="17"/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/>
      <c r="H51" s="17"/>
      <c r="I51" s="17"/>
      <c r="J51" s="17"/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</v>
      </c>
      <c r="H58" s="17">
        <f t="shared" ref="H58:J58" si="3">SUM(H59:H64)</f>
        <v>0</v>
      </c>
      <c r="I58" s="17">
        <f t="shared" si="3"/>
        <v>1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1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/>
      <c r="I63" s="17">
        <v>1</v>
      </c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0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3</v>
      </c>
      <c r="H65" s="17">
        <f t="shared" ref="H65:J65" si="5">SUM(H66:H70)</f>
        <v>3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3</v>
      </c>
      <c r="H66" s="17">
        <v>3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0</v>
      </c>
      <c r="H67" s="17"/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/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N80"/>
  <sheetViews>
    <sheetView topLeftCell="A64" workbookViewId="0">
      <selection activeCell="J32" sqref="J32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34</v>
      </c>
      <c r="E6" s="18">
        <v>0</v>
      </c>
      <c r="F6" s="18">
        <v>0</v>
      </c>
      <c r="G6" s="18">
        <v>34</v>
      </c>
      <c r="H6" s="17" t="s">
        <v>7</v>
      </c>
      <c r="I6" s="17" t="s">
        <v>7</v>
      </c>
      <c r="J6" s="36">
        <f>SUM(D6:F6)</f>
        <v>34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26</v>
      </c>
      <c r="E8" s="18">
        <v>0</v>
      </c>
      <c r="F8" s="18">
        <v>0</v>
      </c>
      <c r="G8" s="18">
        <v>26</v>
      </c>
      <c r="H8" s="17" t="s">
        <v>7</v>
      </c>
      <c r="I8" s="17" t="s">
        <v>7</v>
      </c>
      <c r="J8" s="36">
        <f t="shared" si="0"/>
        <v>26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0</v>
      </c>
      <c r="E10" s="17">
        <v>0</v>
      </c>
      <c r="F10" s="17">
        <v>0</v>
      </c>
      <c r="G10" s="18">
        <v>0</v>
      </c>
      <c r="H10" s="17" t="s">
        <v>7</v>
      </c>
      <c r="I10" s="17" t="s">
        <v>7</v>
      </c>
      <c r="J10" s="36">
        <f t="shared" si="0"/>
        <v>0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6080</v>
      </c>
      <c r="E11" s="17">
        <v>0</v>
      </c>
      <c r="F11" s="17">
        <v>0</v>
      </c>
      <c r="G11" s="18">
        <v>6080</v>
      </c>
      <c r="H11" s="17">
        <v>4460</v>
      </c>
      <c r="I11" s="17">
        <v>645</v>
      </c>
      <c r="J11" s="36">
        <f t="shared" si="0"/>
        <v>6080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2217</v>
      </c>
      <c r="E12" s="17">
        <v>0</v>
      </c>
      <c r="F12" s="17">
        <v>0</v>
      </c>
      <c r="G12" s="18">
        <v>2217</v>
      </c>
      <c r="H12" s="17">
        <v>1753</v>
      </c>
      <c r="I12" s="17">
        <v>287</v>
      </c>
      <c r="J12" s="36">
        <f t="shared" si="0"/>
        <v>2217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294</v>
      </c>
      <c r="E13" s="17">
        <v>0</v>
      </c>
      <c r="F13" s="17">
        <v>0</v>
      </c>
      <c r="G13" s="18">
        <v>294</v>
      </c>
      <c r="H13" s="17">
        <v>410</v>
      </c>
      <c r="I13" s="17">
        <v>96</v>
      </c>
      <c r="J13" s="36">
        <f t="shared" si="0"/>
        <v>294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6080</v>
      </c>
      <c r="E17" s="17">
        <v>0</v>
      </c>
      <c r="F17" s="17">
        <v>0</v>
      </c>
      <c r="G17" s="18">
        <v>6080</v>
      </c>
      <c r="H17" s="17">
        <v>4460</v>
      </c>
      <c r="I17" s="17">
        <v>645</v>
      </c>
      <c r="J17" s="36">
        <f t="shared" si="0"/>
        <v>6080</v>
      </c>
      <c r="K17" s="36">
        <f>H11+H14</f>
        <v>4460</v>
      </c>
      <c r="L17" s="36">
        <f>I11+I14</f>
        <v>645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2217</v>
      </c>
      <c r="E18" s="17">
        <v>0</v>
      </c>
      <c r="F18" s="17">
        <v>0</v>
      </c>
      <c r="G18" s="18">
        <v>2217</v>
      </c>
      <c r="H18" s="17">
        <v>1753</v>
      </c>
      <c r="I18" s="17">
        <v>287</v>
      </c>
      <c r="J18" s="43">
        <f t="shared" si="0"/>
        <v>2217</v>
      </c>
      <c r="K18" s="43">
        <f>H12+H15</f>
        <v>1753</v>
      </c>
      <c r="L18" s="43">
        <f>I12+I15</f>
        <v>287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36.463815789473685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36.463815789473685</v>
      </c>
      <c r="H19" s="35">
        <f t="shared" si="1"/>
        <v>39.304932735426007</v>
      </c>
      <c r="I19" s="35">
        <f t="shared" si="1"/>
        <v>44.496124031007753</v>
      </c>
      <c r="J19" s="44">
        <f>G12+G15</f>
        <v>2217</v>
      </c>
      <c r="K19" s="45">
        <f>H12+H15</f>
        <v>1753</v>
      </c>
      <c r="L19" s="45">
        <f>I12+I15</f>
        <v>287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2217</v>
      </c>
      <c r="E22" s="19">
        <f t="shared" ref="E22:G22" si="2">E18+E20+E21</f>
        <v>0</v>
      </c>
      <c r="F22" s="19">
        <f t="shared" si="2"/>
        <v>0</v>
      </c>
      <c r="G22" s="19">
        <f t="shared" si="2"/>
        <v>2217</v>
      </c>
      <c r="H22" s="19">
        <f>H18+H20+H21</f>
        <v>1753</v>
      </c>
      <c r="I22" s="19">
        <f>I18+I21</f>
        <v>287</v>
      </c>
      <c r="J22" s="36">
        <f>G18+G20+G21</f>
        <v>2217</v>
      </c>
      <c r="K22" s="36">
        <f>H18+H20+H21</f>
        <v>1753</v>
      </c>
      <c r="L22" s="36">
        <f>I18+I21</f>
        <v>287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60</v>
      </c>
      <c r="E23" s="17"/>
      <c r="F23" s="17"/>
      <c r="G23" s="17">
        <v>60</v>
      </c>
      <c r="H23" s="17">
        <v>36</v>
      </c>
      <c r="I23" s="17">
        <v>9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34</v>
      </c>
      <c r="H29" s="17">
        <v>0</v>
      </c>
      <c r="I29" s="17">
        <v>24</v>
      </c>
      <c r="J29" s="17">
        <v>3</v>
      </c>
      <c r="K29" s="37">
        <f>G31+G32</f>
        <v>34</v>
      </c>
      <c r="L29" s="37">
        <f>H31+H32</f>
        <v>0</v>
      </c>
      <c r="M29" s="37">
        <f>I31+I32</f>
        <v>24</v>
      </c>
      <c r="N29" s="37">
        <f>J31+J32</f>
        <v>3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34</v>
      </c>
      <c r="H31" s="17">
        <v>0</v>
      </c>
      <c r="I31" s="17">
        <v>24</v>
      </c>
      <c r="J31" s="17">
        <v>3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14</v>
      </c>
      <c r="H33" s="17">
        <v>0</v>
      </c>
      <c r="I33" s="17">
        <v>9</v>
      </c>
      <c r="J33" s="17">
        <v>2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105</v>
      </c>
      <c r="H34" s="17">
        <v>0</v>
      </c>
      <c r="I34" s="17">
        <v>85</v>
      </c>
      <c r="J34" s="17">
        <v>12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76</v>
      </c>
      <c r="H35" s="17">
        <v>0</v>
      </c>
      <c r="I35" s="17">
        <v>64</v>
      </c>
      <c r="J35" s="17">
        <v>11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51</v>
      </c>
      <c r="H36" s="17">
        <v>0</v>
      </c>
      <c r="I36" s="17">
        <v>43</v>
      </c>
      <c r="J36" s="17">
        <v>3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3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14</v>
      </c>
      <c r="H39" s="17">
        <v>0</v>
      </c>
      <c r="I39" s="17">
        <v>14</v>
      </c>
      <c r="J39" s="17">
        <v>3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0</v>
      </c>
      <c r="H42" s="17">
        <v>0</v>
      </c>
      <c r="I42" s="17">
        <v>0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0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1</v>
      </c>
      <c r="H45" s="17">
        <v>1</v>
      </c>
      <c r="I45" s="17">
        <v>1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0</v>
      </c>
      <c r="H58" s="17">
        <f t="shared" ref="H58:J58" si="3">SUM(H59:H64)</f>
        <v>0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0</v>
      </c>
      <c r="H63" s="17"/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1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34</v>
      </c>
      <c r="H65" s="17">
        <f t="shared" ref="H65:J65" si="5">SUM(H66:H70)</f>
        <v>34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34</v>
      </c>
      <c r="H66" s="17">
        <v>34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0</v>
      </c>
      <c r="H67" s="17"/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14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/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N80"/>
  <sheetViews>
    <sheetView topLeftCell="A64" workbookViewId="0">
      <selection activeCell="I10" sqref="I10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58</v>
      </c>
      <c r="E6" s="18"/>
      <c r="F6" s="18"/>
      <c r="G6" s="18">
        <v>58</v>
      </c>
      <c r="H6" s="17"/>
      <c r="I6" s="17"/>
      <c r="J6" s="36">
        <f>SUM(D6:F6)</f>
        <v>58</v>
      </c>
    </row>
    <row r="7" spans="1:10" ht="15.75" customHeight="1" x14ac:dyDescent="0.2">
      <c r="A7" s="31"/>
      <c r="B7" s="140" t="s">
        <v>3</v>
      </c>
      <c r="C7" s="140"/>
      <c r="D7" s="17"/>
      <c r="E7" s="17"/>
      <c r="F7" s="17"/>
      <c r="G7" s="18"/>
      <c r="H7" s="17"/>
      <c r="I7" s="17"/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2</v>
      </c>
      <c r="E8" s="18"/>
      <c r="F8" s="18"/>
      <c r="G8" s="18">
        <v>2</v>
      </c>
      <c r="H8" s="17"/>
      <c r="I8" s="17"/>
      <c r="J8" s="36">
        <f t="shared" si="0"/>
        <v>2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/>
      <c r="E9" s="17"/>
      <c r="F9" s="17"/>
      <c r="G9" s="18"/>
      <c r="H9" s="17"/>
      <c r="I9" s="17"/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/>
      <c r="E10" s="17"/>
      <c r="F10" s="17"/>
      <c r="G10" s="18"/>
      <c r="H10" s="17"/>
      <c r="I10" s="17"/>
      <c r="J10" s="36">
        <f t="shared" si="0"/>
        <v>0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7">
        <v>4651</v>
      </c>
      <c r="E11" s="17"/>
      <c r="F11" s="17"/>
      <c r="G11" s="18">
        <v>4651</v>
      </c>
      <c r="H11" s="17">
        <v>3992</v>
      </c>
      <c r="I11" s="17">
        <v>451</v>
      </c>
      <c r="J11" s="36">
        <f t="shared" si="0"/>
        <v>4651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4095</v>
      </c>
      <c r="E12" s="17"/>
      <c r="F12" s="17"/>
      <c r="G12" s="18">
        <v>4095</v>
      </c>
      <c r="H12" s="17">
        <v>3956</v>
      </c>
      <c r="I12" s="17">
        <v>439</v>
      </c>
      <c r="J12" s="36">
        <f t="shared" si="0"/>
        <v>4095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/>
      <c r="E13" s="17"/>
      <c r="F13" s="17"/>
      <c r="G13" s="18"/>
      <c r="H13" s="17"/>
      <c r="I13" s="17"/>
      <c r="J13" s="36">
        <f t="shared" si="0"/>
        <v>0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/>
      <c r="E14" s="17"/>
      <c r="F14" s="17"/>
      <c r="G14" s="18"/>
      <c r="H14" s="17"/>
      <c r="I14" s="17"/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/>
      <c r="E15" s="17"/>
      <c r="F15" s="17"/>
      <c r="G15" s="18"/>
      <c r="H15" s="17"/>
      <c r="I15" s="17"/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/>
      <c r="E16" s="17"/>
      <c r="F16" s="17"/>
      <c r="G16" s="18"/>
      <c r="H16" s="17"/>
      <c r="I16" s="17"/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7">
        <v>4651</v>
      </c>
      <c r="E17" s="17"/>
      <c r="F17" s="17"/>
      <c r="G17" s="18">
        <v>4651</v>
      </c>
      <c r="H17" s="17">
        <v>3992</v>
      </c>
      <c r="I17" s="17">
        <v>451</v>
      </c>
      <c r="J17" s="36">
        <f t="shared" si="0"/>
        <v>4651</v>
      </c>
      <c r="K17" s="36">
        <f>H11+H14</f>
        <v>3992</v>
      </c>
      <c r="L17" s="36">
        <f>I11+I14</f>
        <v>451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4095</v>
      </c>
      <c r="E18" s="17"/>
      <c r="F18" s="17"/>
      <c r="G18" s="18">
        <v>4095</v>
      </c>
      <c r="H18" s="17">
        <v>3956</v>
      </c>
      <c r="I18" s="17">
        <v>439</v>
      </c>
      <c r="J18" s="43">
        <f t="shared" si="0"/>
        <v>4095</v>
      </c>
      <c r="K18" s="43">
        <f>H12+H15</f>
        <v>3956</v>
      </c>
      <c r="L18" s="43">
        <f>I12+I15</f>
        <v>439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88.045581595355841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88.045581595355841</v>
      </c>
      <c r="H19" s="35">
        <f t="shared" si="1"/>
        <v>99.098196392785567</v>
      </c>
      <c r="I19" s="35">
        <f t="shared" si="1"/>
        <v>97.339246119733929</v>
      </c>
      <c r="J19" s="44">
        <f>G12+G15</f>
        <v>4095</v>
      </c>
      <c r="K19" s="45">
        <f>H12+H15</f>
        <v>3956</v>
      </c>
      <c r="L19" s="45">
        <f>I12+I15</f>
        <v>439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4095</v>
      </c>
      <c r="E22" s="19">
        <f t="shared" ref="E22:G22" si="2">E18+E20+E21</f>
        <v>0</v>
      </c>
      <c r="F22" s="19">
        <f t="shared" si="2"/>
        <v>0</v>
      </c>
      <c r="G22" s="19">
        <f t="shared" si="2"/>
        <v>4095</v>
      </c>
      <c r="H22" s="19">
        <f>H18+H20+H21</f>
        <v>3956</v>
      </c>
      <c r="I22" s="19">
        <f>I18+I21</f>
        <v>439</v>
      </c>
      <c r="J22" s="36">
        <f>G18+G20+G21</f>
        <v>4095</v>
      </c>
      <c r="K22" s="36">
        <f>H18+H20+H21</f>
        <v>3956</v>
      </c>
      <c r="L22" s="36">
        <f>I18+I21</f>
        <v>439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/>
      <c r="E23" s="17"/>
      <c r="F23" s="17"/>
      <c r="G23" s="17"/>
      <c r="H23" s="17"/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58</v>
      </c>
      <c r="H29" s="17"/>
      <c r="I29" s="17">
        <v>58</v>
      </c>
      <c r="J29" s="17">
        <v>4</v>
      </c>
      <c r="K29" s="37">
        <f>G31+G32</f>
        <v>58</v>
      </c>
      <c r="L29" s="37">
        <f>H31+H32</f>
        <v>0</v>
      </c>
      <c r="M29" s="37">
        <f>I31+I32</f>
        <v>58</v>
      </c>
      <c r="N29" s="37">
        <f>J31+J32</f>
        <v>4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58</v>
      </c>
      <c r="H31" s="17"/>
      <c r="I31" s="17">
        <v>58</v>
      </c>
      <c r="J31" s="17">
        <v>4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/>
      <c r="H32" s="17"/>
      <c r="I32" s="17"/>
      <c r="J32" s="17"/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/>
      <c r="H33" s="17"/>
      <c r="I33" s="17"/>
      <c r="J33" s="17"/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109</v>
      </c>
      <c r="H34" s="17"/>
      <c r="I34" s="17">
        <v>109</v>
      </c>
      <c r="J34" s="17"/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136</v>
      </c>
      <c r="H35" s="17"/>
      <c r="I35" s="17">
        <v>136</v>
      </c>
      <c r="J35" s="17"/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58</v>
      </c>
      <c r="H36" s="17"/>
      <c r="I36" s="17">
        <v>58</v>
      </c>
      <c r="J36" s="17"/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/>
      <c r="H37" s="17"/>
      <c r="I37" s="17"/>
      <c r="J37" s="17"/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/>
      <c r="H38" s="17"/>
      <c r="I38" s="17"/>
      <c r="J38" s="17"/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/>
      <c r="H39" s="17"/>
      <c r="I39" s="17"/>
      <c r="J39" s="17"/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/>
      <c r="H40" s="17"/>
      <c r="I40" s="17"/>
      <c r="J40" s="17"/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/>
      <c r="H41" s="17"/>
      <c r="I41" s="17"/>
      <c r="J41" s="17"/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/>
      <c r="H42" s="17"/>
      <c r="I42" s="17"/>
      <c r="J42" s="17"/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/>
      <c r="H43" s="17"/>
      <c r="I43" s="17"/>
      <c r="J43" s="17"/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/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/>
      <c r="H45" s="17"/>
      <c r="I45" s="17"/>
      <c r="J45" s="17"/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/>
      <c r="H46" s="22"/>
      <c r="I46" s="22"/>
      <c r="J46" s="22"/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/>
      <c r="H47" s="22"/>
      <c r="I47" s="22"/>
      <c r="J47" s="22"/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/>
      <c r="H48" s="18"/>
      <c r="I48" s="18"/>
      <c r="J48" s="18"/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/>
      <c r="H49" s="17"/>
      <c r="I49" s="17"/>
      <c r="J49" s="17"/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/>
      <c r="H50" s="17"/>
      <c r="I50" s="17"/>
      <c r="J50" s="17"/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/>
      <c r="H51" s="17"/>
      <c r="I51" s="17"/>
      <c r="J51" s="17"/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0</v>
      </c>
      <c r="H58" s="17">
        <f t="shared" ref="H58:J58" si="3">SUM(H59:H64)</f>
        <v>0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0</v>
      </c>
      <c r="H63" s="17"/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0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61</v>
      </c>
      <c r="H65" s="17">
        <f t="shared" ref="H65:J65" si="5">SUM(H66:H70)</f>
        <v>61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58</v>
      </c>
      <c r="H66" s="17">
        <v>58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3</v>
      </c>
      <c r="H67" s="17">
        <v>3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/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N80"/>
  <sheetViews>
    <sheetView topLeftCell="A55" workbookViewId="0">
      <selection activeCell="I51" sqref="I51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71</v>
      </c>
      <c r="E6" s="18">
        <v>0</v>
      </c>
      <c r="F6" s="18">
        <v>0</v>
      </c>
      <c r="G6" s="18">
        <v>71</v>
      </c>
      <c r="H6" s="17" t="s">
        <v>7</v>
      </c>
      <c r="I6" s="17" t="s">
        <v>7</v>
      </c>
      <c r="J6" s="36">
        <f>SUM(D6:F6)</f>
        <v>71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36</v>
      </c>
      <c r="E8" s="18">
        <v>0</v>
      </c>
      <c r="F8" s="18">
        <v>0</v>
      </c>
      <c r="G8" s="18">
        <v>36</v>
      </c>
      <c r="H8" s="17" t="s">
        <v>7</v>
      </c>
      <c r="I8" s="17" t="s">
        <v>7</v>
      </c>
      <c r="J8" s="36">
        <f t="shared" si="0"/>
        <v>36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1</v>
      </c>
      <c r="E10" s="17">
        <v>0</v>
      </c>
      <c r="F10" s="17">
        <v>0</v>
      </c>
      <c r="G10" s="18">
        <v>1</v>
      </c>
      <c r="H10" s="17" t="s">
        <v>7</v>
      </c>
      <c r="I10" s="17" t="s">
        <v>7</v>
      </c>
      <c r="J10" s="36">
        <f t="shared" si="0"/>
        <v>1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9287</v>
      </c>
      <c r="E11" s="17">
        <v>0</v>
      </c>
      <c r="F11" s="17">
        <v>0</v>
      </c>
      <c r="G11" s="18">
        <v>9287</v>
      </c>
      <c r="H11" s="17">
        <v>8372</v>
      </c>
      <c r="I11" s="17">
        <v>1116</v>
      </c>
      <c r="J11" s="36">
        <f t="shared" si="0"/>
        <v>9287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5462</v>
      </c>
      <c r="E12" s="17">
        <v>0</v>
      </c>
      <c r="F12" s="17">
        <v>0</v>
      </c>
      <c r="G12" s="18">
        <v>5462</v>
      </c>
      <c r="H12" s="17">
        <v>5037</v>
      </c>
      <c r="I12" s="17">
        <v>921</v>
      </c>
      <c r="J12" s="36">
        <f t="shared" si="0"/>
        <v>5462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561</v>
      </c>
      <c r="E13" s="17">
        <v>0</v>
      </c>
      <c r="F13" s="17"/>
      <c r="G13" s="18">
        <v>561</v>
      </c>
      <c r="H13" s="17">
        <v>534</v>
      </c>
      <c r="I13" s="17">
        <v>97</v>
      </c>
      <c r="J13" s="36">
        <f t="shared" si="0"/>
        <v>561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9287</v>
      </c>
      <c r="E17" s="17">
        <v>0</v>
      </c>
      <c r="F17" s="17">
        <v>0</v>
      </c>
      <c r="G17" s="18">
        <v>9287</v>
      </c>
      <c r="H17" s="17">
        <v>8372</v>
      </c>
      <c r="I17" s="17">
        <v>1116</v>
      </c>
      <c r="J17" s="36">
        <f t="shared" si="0"/>
        <v>9287</v>
      </c>
      <c r="K17" s="36">
        <f>H11+H14</f>
        <v>8372</v>
      </c>
      <c r="L17" s="36">
        <f>I11+I14</f>
        <v>1116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5462</v>
      </c>
      <c r="E18" s="17">
        <v>0</v>
      </c>
      <c r="F18" s="17">
        <v>0</v>
      </c>
      <c r="G18" s="18">
        <v>5462</v>
      </c>
      <c r="H18" s="17">
        <v>5037</v>
      </c>
      <c r="I18" s="17">
        <v>921</v>
      </c>
      <c r="J18" s="43">
        <f t="shared" si="0"/>
        <v>5462</v>
      </c>
      <c r="K18" s="43">
        <f>H12+H15</f>
        <v>5037</v>
      </c>
      <c r="L18" s="43">
        <f>I12+I15</f>
        <v>921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58.813395068375151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58.813395068375151</v>
      </c>
      <c r="H19" s="35">
        <f t="shared" si="1"/>
        <v>60.164835164835168</v>
      </c>
      <c r="I19" s="35">
        <f t="shared" si="1"/>
        <v>82.526881720430111</v>
      </c>
      <c r="J19" s="44">
        <f>G12+G15</f>
        <v>5462</v>
      </c>
      <c r="K19" s="45">
        <f>H12+H15</f>
        <v>5037</v>
      </c>
      <c r="L19" s="45">
        <f>I12+I15</f>
        <v>921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39">
        <v>19</v>
      </c>
      <c r="E20" s="39">
        <f>'[20]свод разд2'!BY73</f>
        <v>0</v>
      </c>
      <c r="F20" s="39">
        <f>'[20]свод разд2'!BZ73</f>
        <v>0</v>
      </c>
      <c r="G20" s="39">
        <v>19</v>
      </c>
      <c r="H20" s="39">
        <v>19</v>
      </c>
      <c r="I20" s="40" t="str">
        <f>'[20]свод разд2'!CC73</f>
        <v>*</v>
      </c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5481</v>
      </c>
      <c r="E22" s="19">
        <f t="shared" ref="E22:H22" si="2">E18+E20+E21</f>
        <v>0</v>
      </c>
      <c r="F22" s="19">
        <f t="shared" si="2"/>
        <v>0</v>
      </c>
      <c r="G22" s="19">
        <f t="shared" si="2"/>
        <v>5481</v>
      </c>
      <c r="H22" s="19">
        <f t="shared" si="2"/>
        <v>5056</v>
      </c>
      <c r="I22" s="19">
        <f>I18+I21</f>
        <v>921</v>
      </c>
      <c r="J22" s="13">
        <f>G18+G20+G21</f>
        <v>5481</v>
      </c>
      <c r="K22" s="42">
        <f>H18+H20+H21</f>
        <v>5056</v>
      </c>
      <c r="L22" s="42">
        <f>I18+I21</f>
        <v>921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39">
        <v>34</v>
      </c>
      <c r="E23" s="39">
        <f>'[20]свод разд2'!CQ73</f>
        <v>0</v>
      </c>
      <c r="F23" s="39">
        <f>'[20]свод разд2'!CR73</f>
        <v>0</v>
      </c>
      <c r="G23" s="39">
        <v>34</v>
      </c>
      <c r="H23" s="39">
        <v>29</v>
      </c>
      <c r="I23" s="39">
        <v>5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71</v>
      </c>
      <c r="H29" s="17">
        <v>0</v>
      </c>
      <c r="I29" s="17">
        <v>64</v>
      </c>
      <c r="J29" s="17">
        <v>4</v>
      </c>
      <c r="K29" s="37">
        <f>G31+G32</f>
        <v>71</v>
      </c>
      <c r="L29" s="37">
        <f>H31+H32</f>
        <v>0</v>
      </c>
      <c r="M29" s="37">
        <f>I31+I32</f>
        <v>64</v>
      </c>
      <c r="N29" s="37">
        <f>J31+J32</f>
        <v>4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71</v>
      </c>
      <c r="H31" s="17">
        <v>0</v>
      </c>
      <c r="I31" s="17">
        <v>64</v>
      </c>
      <c r="J31" s="17">
        <v>4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18</v>
      </c>
      <c r="H33" s="17">
        <v>0</v>
      </c>
      <c r="I33" s="17">
        <v>15</v>
      </c>
      <c r="J33" s="17">
        <v>2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219</v>
      </c>
      <c r="H34" s="17">
        <v>0</v>
      </c>
      <c r="I34" s="17">
        <v>189</v>
      </c>
      <c r="J34" s="17">
        <v>39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176</v>
      </c>
      <c r="H35" s="17">
        <v>0</v>
      </c>
      <c r="I35" s="17">
        <v>97</v>
      </c>
      <c r="J35" s="17">
        <v>15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179</v>
      </c>
      <c r="H36" s="17">
        <v>0</v>
      </c>
      <c r="I36" s="17">
        <v>177</v>
      </c>
      <c r="J36" s="17">
        <v>34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29</v>
      </c>
      <c r="H37" s="17">
        <v>0</v>
      </c>
      <c r="I37" s="17">
        <v>29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85</v>
      </c>
      <c r="H38" s="17">
        <v>0</v>
      </c>
      <c r="I38" s="17">
        <v>85</v>
      </c>
      <c r="J38" s="17">
        <v>3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/>
      <c r="H40" s="17"/>
      <c r="I40" s="17"/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5</v>
      </c>
      <c r="H42" s="17">
        <v>0</v>
      </c>
      <c r="I42" s="17">
        <v>4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2</v>
      </c>
      <c r="H45" s="17">
        <v>2</v>
      </c>
      <c r="I45" s="17">
        <v>2</v>
      </c>
      <c r="J45" s="17">
        <v>2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/>
      <c r="H51" s="17">
        <v>0</v>
      </c>
      <c r="I51" s="17"/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</v>
      </c>
      <c r="H58" s="17">
        <f t="shared" ref="H58:J58" si="3">SUM(H59:H64)</f>
        <v>0</v>
      </c>
      <c r="I58" s="17">
        <f t="shared" si="3"/>
        <v>1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>
        <v>0</v>
      </c>
      <c r="I59" s="17">
        <v>0</v>
      </c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>
        <v>0</v>
      </c>
      <c r="I60" s="17">
        <v>0</v>
      </c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>
        <v>0</v>
      </c>
      <c r="J61" s="17"/>
      <c r="L61" s="37">
        <f>G42-G61</f>
        <v>5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>
        <v>0</v>
      </c>
      <c r="I62" s="17">
        <v>0</v>
      </c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/>
      <c r="I63" s="17">
        <v>1</v>
      </c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2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25</v>
      </c>
      <c r="H65" s="17">
        <f t="shared" ref="H65:J65" si="5">SUM(H66:H70)</f>
        <v>25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25</v>
      </c>
      <c r="H66" s="39">
        <v>25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0</v>
      </c>
      <c r="H67" s="17"/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29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7.0000000000000001E-3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Q80"/>
  <sheetViews>
    <sheetView topLeftCell="A49" workbookViewId="0">
      <selection activeCell="G11" sqref="G11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192</v>
      </c>
      <c r="E6" s="18">
        <v>0</v>
      </c>
      <c r="F6" s="18">
        <v>0</v>
      </c>
      <c r="G6" s="18">
        <v>192</v>
      </c>
      <c r="H6" s="17" t="s">
        <v>7</v>
      </c>
      <c r="I6" s="17" t="s">
        <v>7</v>
      </c>
      <c r="J6" s="36">
        <f>SUM(D6:F6)</f>
        <v>192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77</v>
      </c>
      <c r="E8" s="18"/>
      <c r="F8" s="18">
        <v>0</v>
      </c>
      <c r="G8" s="18">
        <v>77</v>
      </c>
      <c r="H8" s="17" t="s">
        <v>7</v>
      </c>
      <c r="I8" s="17" t="s">
        <v>7</v>
      </c>
      <c r="J8" s="36">
        <f t="shared" si="0"/>
        <v>77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/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6</v>
      </c>
      <c r="E10" s="17"/>
      <c r="F10" s="17">
        <v>0</v>
      </c>
      <c r="G10" s="18">
        <v>6</v>
      </c>
      <c r="H10" s="17" t="s">
        <v>7</v>
      </c>
      <c r="I10" s="17" t="s">
        <v>7</v>
      </c>
      <c r="J10" s="36">
        <f t="shared" si="0"/>
        <v>6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13216</v>
      </c>
      <c r="E11" s="17"/>
      <c r="F11" s="17">
        <v>0</v>
      </c>
      <c r="G11" s="18">
        <v>13216</v>
      </c>
      <c r="H11" s="17">
        <v>9105</v>
      </c>
      <c r="I11" s="17">
        <v>4083</v>
      </c>
      <c r="J11" s="36">
        <f t="shared" si="0"/>
        <v>13216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7556</v>
      </c>
      <c r="E12" s="17"/>
      <c r="F12" s="17">
        <v>0</v>
      </c>
      <c r="G12" s="18">
        <v>7556</v>
      </c>
      <c r="H12" s="17">
        <v>5191</v>
      </c>
      <c r="I12" s="17">
        <v>2533</v>
      </c>
      <c r="J12" s="36">
        <f t="shared" si="0"/>
        <v>7556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823</v>
      </c>
      <c r="E13" s="17"/>
      <c r="F13" s="17">
        <v>0</v>
      </c>
      <c r="G13" s="18">
        <v>823</v>
      </c>
      <c r="H13" s="17">
        <v>707</v>
      </c>
      <c r="I13" s="17">
        <v>308</v>
      </c>
      <c r="J13" s="36">
        <f t="shared" si="0"/>
        <v>823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/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/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/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7" ht="15.75" customHeight="1" x14ac:dyDescent="0.2">
      <c r="A17" s="11" t="s">
        <v>68</v>
      </c>
      <c r="B17" s="106" t="s">
        <v>67</v>
      </c>
      <c r="C17" s="106" t="s">
        <v>14</v>
      </c>
      <c r="D17" s="18">
        <v>13216</v>
      </c>
      <c r="E17" s="17"/>
      <c r="F17" s="17">
        <v>0</v>
      </c>
      <c r="G17" s="18">
        <v>13216</v>
      </c>
      <c r="H17" s="17">
        <v>9105</v>
      </c>
      <c r="I17" s="17">
        <v>4083</v>
      </c>
      <c r="J17" s="36">
        <f t="shared" si="0"/>
        <v>13216</v>
      </c>
      <c r="K17" s="36">
        <f>H11+H14</f>
        <v>9105</v>
      </c>
      <c r="L17" s="36">
        <f>I11+I14</f>
        <v>4083</v>
      </c>
      <c r="N17" s="46"/>
    </row>
    <row r="18" spans="1:17" ht="15.75" customHeight="1" x14ac:dyDescent="0.2">
      <c r="A18" s="11" t="s">
        <v>69</v>
      </c>
      <c r="B18" s="106" t="s">
        <v>111</v>
      </c>
      <c r="C18" s="106" t="s">
        <v>11</v>
      </c>
      <c r="D18" s="18">
        <v>7556</v>
      </c>
      <c r="E18" s="17"/>
      <c r="F18" s="17">
        <v>0</v>
      </c>
      <c r="G18" s="18">
        <v>7556</v>
      </c>
      <c r="H18" s="17">
        <v>5191</v>
      </c>
      <c r="I18" s="17">
        <v>2533</v>
      </c>
      <c r="J18" s="43">
        <f t="shared" si="0"/>
        <v>7556</v>
      </c>
      <c r="K18" s="43">
        <f>H12+H15</f>
        <v>5191</v>
      </c>
      <c r="L18" s="43">
        <f>I12+I15</f>
        <v>2533</v>
      </c>
    </row>
    <row r="19" spans="1:17" ht="12.75" customHeight="1" x14ac:dyDescent="0.2">
      <c r="A19" s="11" t="s">
        <v>71</v>
      </c>
      <c r="B19" s="106" t="s">
        <v>70</v>
      </c>
      <c r="C19" s="106" t="s">
        <v>15</v>
      </c>
      <c r="D19" s="71">
        <f>D18*100/D17</f>
        <v>57.173123486682812</v>
      </c>
      <c r="E19" s="71"/>
      <c r="F19" s="71"/>
      <c r="G19" s="71">
        <f t="shared" ref="G19:I19" si="1">G18*100/G17</f>
        <v>57.173123486682812</v>
      </c>
      <c r="H19" s="71">
        <f t="shared" si="1"/>
        <v>57.012630422844587</v>
      </c>
      <c r="I19" s="71">
        <f t="shared" si="1"/>
        <v>62.037717364682834</v>
      </c>
      <c r="J19" s="44">
        <f>G12+G15</f>
        <v>7556</v>
      </c>
      <c r="K19" s="45">
        <f>H12+H15</f>
        <v>5191</v>
      </c>
      <c r="L19" s="45">
        <f>I12+I15</f>
        <v>2533</v>
      </c>
    </row>
    <row r="20" spans="1:17" ht="15.75" customHeight="1" x14ac:dyDescent="0.2">
      <c r="A20" s="11" t="s">
        <v>72</v>
      </c>
      <c r="B20" s="106" t="s">
        <v>113</v>
      </c>
      <c r="C20" s="106" t="s">
        <v>22</v>
      </c>
      <c r="D20" s="18">
        <v>98</v>
      </c>
      <c r="E20" s="17"/>
      <c r="F20" s="17">
        <v>0</v>
      </c>
      <c r="G20" s="17">
        <v>98</v>
      </c>
      <c r="H20" s="17">
        <v>77</v>
      </c>
      <c r="I20" s="18" t="s">
        <v>7</v>
      </c>
      <c r="J20" s="33"/>
    </row>
    <row r="21" spans="1:17" ht="15.75" customHeight="1" x14ac:dyDescent="0.2">
      <c r="A21" s="11" t="s">
        <v>78</v>
      </c>
      <c r="B21" s="111" t="s">
        <v>114</v>
      </c>
      <c r="C21" s="113"/>
      <c r="D21" s="18">
        <v>65</v>
      </c>
      <c r="E21" s="17" t="s">
        <v>143</v>
      </c>
      <c r="F21" s="17">
        <v>0</v>
      </c>
      <c r="G21" s="17">
        <v>65</v>
      </c>
      <c r="H21" s="17">
        <v>43</v>
      </c>
      <c r="I21" s="17">
        <v>55</v>
      </c>
      <c r="J21" s="33"/>
      <c r="Q21" s="42"/>
    </row>
    <row r="22" spans="1:17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7719</v>
      </c>
      <c r="E22" s="19"/>
      <c r="F22" s="19">
        <f t="shared" ref="F22:G22" si="2">F18+F20+F21</f>
        <v>0</v>
      </c>
      <c r="G22" s="19">
        <f t="shared" si="2"/>
        <v>7719</v>
      </c>
      <c r="H22" s="19">
        <f>H18+H20+H21</f>
        <v>5311</v>
      </c>
      <c r="I22" s="19">
        <f>I18+I21</f>
        <v>2588</v>
      </c>
      <c r="J22" s="36">
        <f>G18+G20+G21</f>
        <v>7719</v>
      </c>
      <c r="K22" s="36">
        <f>H18+H20+H21</f>
        <v>5311</v>
      </c>
      <c r="L22" s="36">
        <f>I18+I21</f>
        <v>2588</v>
      </c>
    </row>
    <row r="23" spans="1:17" ht="15.75" customHeight="1" x14ac:dyDescent="0.2">
      <c r="A23" s="31" t="s">
        <v>79</v>
      </c>
      <c r="B23" s="106" t="s">
        <v>116</v>
      </c>
      <c r="C23" s="106" t="s">
        <v>24</v>
      </c>
      <c r="D23" s="18">
        <v>99</v>
      </c>
      <c r="E23" s="17"/>
      <c r="F23" s="17">
        <v>0</v>
      </c>
      <c r="G23" s="17">
        <v>99</v>
      </c>
      <c r="H23" s="17">
        <v>51</v>
      </c>
      <c r="I23" s="17">
        <v>48</v>
      </c>
      <c r="J23" s="33"/>
    </row>
    <row r="24" spans="1:17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7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7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7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7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7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192</v>
      </c>
      <c r="H29" s="17">
        <v>0</v>
      </c>
      <c r="I29" s="17">
        <v>183</v>
      </c>
      <c r="J29" s="17">
        <v>38</v>
      </c>
      <c r="K29" s="37">
        <f>G31+G32</f>
        <v>192</v>
      </c>
      <c r="L29" s="37">
        <f>H31+H32</f>
        <v>0</v>
      </c>
      <c r="M29" s="37">
        <f>I31+I32</f>
        <v>183</v>
      </c>
      <c r="N29" s="37">
        <f>J31+J32</f>
        <v>38</v>
      </c>
    </row>
    <row r="30" spans="1:17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7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192</v>
      </c>
      <c r="H31" s="17">
        <v>0</v>
      </c>
      <c r="I31" s="17">
        <v>183</v>
      </c>
      <c r="J31" s="17">
        <v>38</v>
      </c>
    </row>
    <row r="32" spans="1:17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79</v>
      </c>
      <c r="H33" s="17">
        <v>0</v>
      </c>
      <c r="I33" s="17">
        <v>75</v>
      </c>
      <c r="J33" s="17">
        <v>20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770</v>
      </c>
      <c r="H34" s="17">
        <v>0</v>
      </c>
      <c r="I34" s="17">
        <v>693</v>
      </c>
      <c r="J34" s="17">
        <v>205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1190</v>
      </c>
      <c r="H35" s="17">
        <v>0</v>
      </c>
      <c r="I35" s="17">
        <v>1087</v>
      </c>
      <c r="J35" s="17">
        <v>323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418</v>
      </c>
      <c r="H36" s="17">
        <v>0</v>
      </c>
      <c r="I36" s="17">
        <v>415</v>
      </c>
      <c r="J36" s="17">
        <v>36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7</v>
      </c>
      <c r="H39" s="17">
        <v>0</v>
      </c>
      <c r="I39" s="17">
        <v>7</v>
      </c>
      <c r="J39" s="17">
        <v>3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2</v>
      </c>
      <c r="H40" s="17">
        <v>0</v>
      </c>
      <c r="I40" s="17">
        <v>2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26</v>
      </c>
      <c r="H42" s="17">
        <v>1</v>
      </c>
      <c r="I42" s="17">
        <v>26</v>
      </c>
      <c r="J42" s="17">
        <v>1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3</v>
      </c>
      <c r="H45" s="17">
        <v>3</v>
      </c>
      <c r="I45" s="17">
        <v>3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5</v>
      </c>
      <c r="H58" s="17">
        <f t="shared" ref="H58:J58" si="3">SUM(H59:H64)</f>
        <v>2</v>
      </c>
      <c r="I58" s="17">
        <f t="shared" si="3"/>
        <v>3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>
        <v>0</v>
      </c>
      <c r="I59" s="17">
        <v>0</v>
      </c>
      <c r="J59" s="17">
        <v>0</v>
      </c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>
        <v>0</v>
      </c>
      <c r="I60" s="17">
        <v>0</v>
      </c>
      <c r="J60" s="17">
        <v>0</v>
      </c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1</v>
      </c>
      <c r="H61" s="17"/>
      <c r="I61" s="17">
        <v>1</v>
      </c>
      <c r="J61" s="17">
        <v>0</v>
      </c>
      <c r="L61" s="37">
        <f>G42-G61</f>
        <v>25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>
        <v>0</v>
      </c>
      <c r="L62" s="37">
        <f>G40-G62</f>
        <v>2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/>
      <c r="I63" s="17">
        <v>1</v>
      </c>
      <c r="J63" s="17">
        <v>0</v>
      </c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3</v>
      </c>
      <c r="H64" s="17">
        <v>2</v>
      </c>
      <c r="I64" s="17">
        <v>1</v>
      </c>
      <c r="J64" s="17">
        <v>0</v>
      </c>
      <c r="L64" s="37">
        <f>(G41+G43+G45)-G64</f>
        <v>0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248</v>
      </c>
      <c r="H65" s="17">
        <f t="shared" ref="H65:J65" si="5">SUM(H66:H70)</f>
        <v>248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178</v>
      </c>
      <c r="H66" s="17">
        <v>178</v>
      </c>
      <c r="I66" s="17">
        <v>0</v>
      </c>
      <c r="J66" s="17">
        <v>0</v>
      </c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63</v>
      </c>
      <c r="H67" s="17">
        <v>63</v>
      </c>
      <c r="I67" s="17">
        <v>0</v>
      </c>
      <c r="J67" s="17">
        <v>0</v>
      </c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>
        <v>0</v>
      </c>
      <c r="I68" s="17">
        <v>0</v>
      </c>
      <c r="J68" s="17">
        <v>0</v>
      </c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7</v>
      </c>
      <c r="H69" s="17">
        <v>7</v>
      </c>
      <c r="I69" s="17">
        <v>0</v>
      </c>
      <c r="J69" s="17">
        <v>0</v>
      </c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>
        <v>0</v>
      </c>
      <c r="I70" s="17">
        <v>0</v>
      </c>
      <c r="J70" s="17">
        <v>0</v>
      </c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7.4999999999999997E-2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N80"/>
  <sheetViews>
    <sheetView topLeftCell="A55" workbookViewId="0">
      <selection activeCell="I78" sqref="I78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4</v>
      </c>
      <c r="E6" s="18">
        <v>0</v>
      </c>
      <c r="F6" s="18">
        <v>0</v>
      </c>
      <c r="G6" s="18">
        <v>4</v>
      </c>
      <c r="H6" s="17" t="s">
        <v>7</v>
      </c>
      <c r="I6" s="17" t="s">
        <v>7</v>
      </c>
      <c r="J6" s="36">
        <f>SUM(D6:F6)</f>
        <v>4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3</v>
      </c>
      <c r="E8" s="18">
        <v>0</v>
      </c>
      <c r="F8" s="18">
        <v>0</v>
      </c>
      <c r="G8" s="18">
        <v>3</v>
      </c>
      <c r="H8" s="17" t="s">
        <v>7</v>
      </c>
      <c r="I8" s="17" t="s">
        <v>7</v>
      </c>
      <c r="J8" s="36">
        <f t="shared" si="0"/>
        <v>3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0</v>
      </c>
      <c r="E10" s="17">
        <v>0</v>
      </c>
      <c r="F10" s="17">
        <v>0</v>
      </c>
      <c r="G10" s="18">
        <v>0</v>
      </c>
      <c r="H10" s="17" t="s">
        <v>7</v>
      </c>
      <c r="I10" s="17" t="s">
        <v>7</v>
      </c>
      <c r="J10" s="36">
        <f t="shared" si="0"/>
        <v>0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1235</v>
      </c>
      <c r="E11" s="17">
        <v>0</v>
      </c>
      <c r="F11" s="17">
        <v>0</v>
      </c>
      <c r="G11" s="18">
        <v>1235</v>
      </c>
      <c r="H11" s="17">
        <v>602</v>
      </c>
      <c r="I11" s="17">
        <v>498</v>
      </c>
      <c r="J11" s="36">
        <f t="shared" si="0"/>
        <v>1235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756</v>
      </c>
      <c r="E12" s="17">
        <v>0</v>
      </c>
      <c r="F12" s="17">
        <v>0</v>
      </c>
      <c r="G12" s="18">
        <v>756</v>
      </c>
      <c r="H12" s="17">
        <v>414</v>
      </c>
      <c r="I12" s="17">
        <v>351</v>
      </c>
      <c r="J12" s="36">
        <f t="shared" si="0"/>
        <v>756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62</v>
      </c>
      <c r="E13" s="17">
        <v>0</v>
      </c>
      <c r="F13" s="17">
        <v>0</v>
      </c>
      <c r="G13" s="18">
        <v>62</v>
      </c>
      <c r="H13" s="17">
        <v>26</v>
      </c>
      <c r="I13" s="17">
        <v>43</v>
      </c>
      <c r="J13" s="36">
        <f t="shared" si="0"/>
        <v>62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1235</v>
      </c>
      <c r="E17" s="17">
        <v>0</v>
      </c>
      <c r="F17" s="17">
        <v>0</v>
      </c>
      <c r="G17" s="18">
        <v>1235</v>
      </c>
      <c r="H17" s="17">
        <v>602</v>
      </c>
      <c r="I17" s="17">
        <v>498</v>
      </c>
      <c r="J17" s="36">
        <f t="shared" si="0"/>
        <v>1235</v>
      </c>
      <c r="K17" s="36">
        <f>H11+H14</f>
        <v>602</v>
      </c>
      <c r="L17" s="36">
        <f>I11+I14</f>
        <v>498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756</v>
      </c>
      <c r="E18" s="17">
        <v>0</v>
      </c>
      <c r="F18" s="17">
        <v>0</v>
      </c>
      <c r="G18" s="18">
        <v>756</v>
      </c>
      <c r="H18" s="17">
        <v>414</v>
      </c>
      <c r="I18" s="17">
        <v>351</v>
      </c>
      <c r="J18" s="43">
        <f t="shared" si="0"/>
        <v>756</v>
      </c>
      <c r="K18" s="43">
        <f>H12+H15</f>
        <v>414</v>
      </c>
      <c r="L18" s="43">
        <f>I12+I15</f>
        <v>351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61.214574898785422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61.214574898785422</v>
      </c>
      <c r="H19" s="35">
        <f t="shared" si="1"/>
        <v>68.770764119601324</v>
      </c>
      <c r="I19" s="35">
        <f t="shared" si="1"/>
        <v>70.481927710843379</v>
      </c>
      <c r="J19" s="44">
        <f>G12+G15</f>
        <v>756</v>
      </c>
      <c r="K19" s="45">
        <f>H12+H15</f>
        <v>414</v>
      </c>
      <c r="L19" s="45">
        <f>I12+I15</f>
        <v>351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756</v>
      </c>
      <c r="E22" s="19">
        <f t="shared" ref="E22:G22" si="2">E18+E20+E21</f>
        <v>0</v>
      </c>
      <c r="F22" s="19">
        <f t="shared" si="2"/>
        <v>0</v>
      </c>
      <c r="G22" s="19">
        <f t="shared" si="2"/>
        <v>756</v>
      </c>
      <c r="H22" s="19">
        <f>H18+H20+H21</f>
        <v>414</v>
      </c>
      <c r="I22" s="19">
        <f>I18+I21</f>
        <v>351</v>
      </c>
      <c r="J22" s="36">
        <f>G18+G20+G21</f>
        <v>756</v>
      </c>
      <c r="K22" s="36">
        <f>H18+H20+H21</f>
        <v>414</v>
      </c>
      <c r="L22" s="36">
        <f>I18+I21</f>
        <v>351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33</v>
      </c>
      <c r="E23" s="17">
        <v>0</v>
      </c>
      <c r="F23" s="17">
        <v>0</v>
      </c>
      <c r="G23" s="17">
        <v>33</v>
      </c>
      <c r="H23" s="17">
        <v>0</v>
      </c>
      <c r="I23" s="17">
        <v>0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4</v>
      </c>
      <c r="H29" s="17">
        <v>0</v>
      </c>
      <c r="I29" s="17">
        <v>4</v>
      </c>
      <c r="J29" s="17">
        <v>0</v>
      </c>
      <c r="K29" s="37">
        <f>G31+G32</f>
        <v>4</v>
      </c>
      <c r="L29" s="37">
        <f>H31+H32</f>
        <v>0</v>
      </c>
      <c r="M29" s="37">
        <f>I31+I32</f>
        <v>4</v>
      </c>
      <c r="N29" s="37">
        <f>J31+J32</f>
        <v>0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4</v>
      </c>
      <c r="H31" s="17">
        <v>0</v>
      </c>
      <c r="I31" s="17">
        <v>4</v>
      </c>
      <c r="J31" s="17">
        <v>0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3</v>
      </c>
      <c r="H33" s="17">
        <v>0</v>
      </c>
      <c r="I33" s="17">
        <v>3</v>
      </c>
      <c r="J33" s="17">
        <v>0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12</v>
      </c>
      <c r="H34" s="17">
        <v>0</v>
      </c>
      <c r="I34" s="17">
        <v>4</v>
      </c>
      <c r="J34" s="17">
        <v>0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11</v>
      </c>
      <c r="H35" s="17">
        <v>0</v>
      </c>
      <c r="I35" s="17">
        <v>3</v>
      </c>
      <c r="J35" s="17">
        <v>0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8</v>
      </c>
      <c r="H36" s="17">
        <v>0</v>
      </c>
      <c r="I36" s="17">
        <v>6</v>
      </c>
      <c r="J36" s="17">
        <v>0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0</v>
      </c>
      <c r="H42" s="17">
        <v>0</v>
      </c>
      <c r="I42" s="17">
        <v>0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0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0</v>
      </c>
      <c r="H45" s="17">
        <v>0</v>
      </c>
      <c r="I45" s="17">
        <v>0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</v>
      </c>
      <c r="H58" s="17">
        <f t="shared" ref="H58:J58" si="3">SUM(H59:H64)</f>
        <v>1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>
        <v>1</v>
      </c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0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4</v>
      </c>
      <c r="H65" s="17">
        <f t="shared" ref="H65:J65" si="5">SUM(H66:H70)</f>
        <v>4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4</v>
      </c>
      <c r="H66" s="17">
        <v>4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0</v>
      </c>
      <c r="H67" s="17"/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/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N80"/>
  <sheetViews>
    <sheetView topLeftCell="A58" workbookViewId="0">
      <selection activeCell="M35" sqref="M35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178</v>
      </c>
      <c r="E6" s="18">
        <v>0</v>
      </c>
      <c r="F6" s="18">
        <v>0</v>
      </c>
      <c r="G6" s="18">
        <v>178</v>
      </c>
      <c r="H6" s="17" t="s">
        <v>7</v>
      </c>
      <c r="I6" s="17" t="s">
        <v>7</v>
      </c>
      <c r="J6" s="36">
        <f>SUM(D6:F6)</f>
        <v>178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57</v>
      </c>
      <c r="E8" s="18">
        <v>0</v>
      </c>
      <c r="F8" s="18">
        <v>0</v>
      </c>
      <c r="G8" s="18">
        <v>57</v>
      </c>
      <c r="H8" s="17" t="s">
        <v>7</v>
      </c>
      <c r="I8" s="17" t="s">
        <v>7</v>
      </c>
      <c r="J8" s="36">
        <f t="shared" si="0"/>
        <v>57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0</v>
      </c>
      <c r="E10" s="17">
        <v>0</v>
      </c>
      <c r="F10" s="17">
        <v>0</v>
      </c>
      <c r="G10" s="18">
        <v>0</v>
      </c>
      <c r="H10" s="17" t="s">
        <v>7</v>
      </c>
      <c r="I10" s="17" t="s">
        <v>7</v>
      </c>
      <c r="J10" s="36">
        <f t="shared" si="0"/>
        <v>0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9107</v>
      </c>
      <c r="E11" s="17">
        <v>0</v>
      </c>
      <c r="F11" s="17">
        <v>0</v>
      </c>
      <c r="G11" s="18">
        <v>9107</v>
      </c>
      <c r="H11" s="17">
        <v>6904</v>
      </c>
      <c r="I11" s="17">
        <v>936</v>
      </c>
      <c r="J11" s="36">
        <f t="shared" si="0"/>
        <v>9107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6375</v>
      </c>
      <c r="E12" s="17">
        <v>0</v>
      </c>
      <c r="F12" s="17">
        <v>0</v>
      </c>
      <c r="G12" s="18">
        <v>6375</v>
      </c>
      <c r="H12" s="17">
        <v>4410</v>
      </c>
      <c r="I12" s="17">
        <v>684</v>
      </c>
      <c r="J12" s="36">
        <f t="shared" si="0"/>
        <v>6375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91</v>
      </c>
      <c r="E13" s="17">
        <v>0</v>
      </c>
      <c r="F13" s="17">
        <v>0</v>
      </c>
      <c r="G13" s="18">
        <v>91</v>
      </c>
      <c r="H13" s="17">
        <v>63</v>
      </c>
      <c r="I13" s="17">
        <v>28</v>
      </c>
      <c r="J13" s="36">
        <f t="shared" si="0"/>
        <v>91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9107</v>
      </c>
      <c r="E17" s="17">
        <v>0</v>
      </c>
      <c r="F17" s="17">
        <v>0</v>
      </c>
      <c r="G17" s="18">
        <v>9107</v>
      </c>
      <c r="H17" s="17">
        <v>6904</v>
      </c>
      <c r="I17" s="17">
        <v>936</v>
      </c>
      <c r="J17" s="36">
        <f t="shared" si="0"/>
        <v>9107</v>
      </c>
      <c r="K17" s="36">
        <f>H11+H14</f>
        <v>6904</v>
      </c>
      <c r="L17" s="36">
        <f>I11+I14</f>
        <v>936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6375</v>
      </c>
      <c r="E18" s="17">
        <v>0</v>
      </c>
      <c r="F18" s="17">
        <v>0</v>
      </c>
      <c r="G18" s="18">
        <v>6375</v>
      </c>
      <c r="H18" s="17">
        <v>4410</v>
      </c>
      <c r="I18" s="17">
        <v>684</v>
      </c>
      <c r="J18" s="43">
        <f t="shared" si="0"/>
        <v>6375</v>
      </c>
      <c r="K18" s="43">
        <f>H12+H15</f>
        <v>4410</v>
      </c>
      <c r="L18" s="43">
        <f>I12+I15</f>
        <v>684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67">
        <f>D18*100/D17</f>
        <v>70.0010980564401</v>
      </c>
      <c r="E19" s="67" t="e">
        <f t="shared" ref="E19:I19" si="1">E18*100/E17</f>
        <v>#DIV/0!</v>
      </c>
      <c r="F19" s="67" t="e">
        <f t="shared" si="1"/>
        <v>#DIV/0!</v>
      </c>
      <c r="G19" s="67">
        <f t="shared" si="1"/>
        <v>70.0010980564401</v>
      </c>
      <c r="H19" s="67">
        <f t="shared" si="1"/>
        <v>63.876013904982621</v>
      </c>
      <c r="I19" s="67">
        <f t="shared" si="1"/>
        <v>73.07692307692308</v>
      </c>
      <c r="J19" s="44">
        <f>G12+G15</f>
        <v>6375</v>
      </c>
      <c r="K19" s="45">
        <f>H12+H15</f>
        <v>4410</v>
      </c>
      <c r="L19" s="45">
        <f>I12+I15</f>
        <v>684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7</v>
      </c>
      <c r="E20" s="17">
        <v>0</v>
      </c>
      <c r="F20" s="17">
        <v>0</v>
      </c>
      <c r="G20" s="17">
        <v>7</v>
      </c>
      <c r="H20" s="17">
        <v>5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6382</v>
      </c>
      <c r="E22" s="19">
        <f t="shared" ref="E22:G22" si="2">E18+E20+E21</f>
        <v>0</v>
      </c>
      <c r="F22" s="19">
        <f t="shared" si="2"/>
        <v>0</v>
      </c>
      <c r="G22" s="19">
        <f t="shared" si="2"/>
        <v>6382</v>
      </c>
      <c r="H22" s="19">
        <f>H18+H20+H21</f>
        <v>4415</v>
      </c>
      <c r="I22" s="19">
        <f>I18+I21</f>
        <v>684</v>
      </c>
      <c r="J22" s="36">
        <f>G18+G20+G21</f>
        <v>6382</v>
      </c>
      <c r="K22" s="36">
        <f>H18+H20+H21</f>
        <v>4415</v>
      </c>
      <c r="L22" s="36">
        <f>I18+I21</f>
        <v>684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76</v>
      </c>
      <c r="E23" s="17">
        <v>0</v>
      </c>
      <c r="F23" s="17">
        <v>0</v>
      </c>
      <c r="G23" s="17">
        <v>76</v>
      </c>
      <c r="H23" s="17">
        <v>57</v>
      </c>
      <c r="I23" s="17">
        <v>19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178</v>
      </c>
      <c r="H29" s="17">
        <v>0</v>
      </c>
      <c r="I29" s="17">
        <v>152</v>
      </c>
      <c r="J29" s="17">
        <v>11</v>
      </c>
      <c r="K29" s="37">
        <f>G31+G32</f>
        <v>178</v>
      </c>
      <c r="L29" s="37">
        <f>H31+H32</f>
        <v>0</v>
      </c>
      <c r="M29" s="37">
        <f>I31+I32</f>
        <v>152</v>
      </c>
      <c r="N29" s="37">
        <f>J31+J32</f>
        <v>11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178</v>
      </c>
      <c r="H31" s="17">
        <v>0</v>
      </c>
      <c r="I31" s="17">
        <v>152</v>
      </c>
      <c r="J31" s="17">
        <v>11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21</v>
      </c>
      <c r="H33" s="17">
        <v>0</v>
      </c>
      <c r="I33" s="17">
        <v>11</v>
      </c>
      <c r="J33" s="17">
        <v>4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832</v>
      </c>
      <c r="H34" s="17">
        <v>0</v>
      </c>
      <c r="I34" s="17">
        <v>661</v>
      </c>
      <c r="J34" s="17">
        <v>74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689</v>
      </c>
      <c r="H35" s="17">
        <v>0</v>
      </c>
      <c r="I35" s="17">
        <v>456</v>
      </c>
      <c r="J35" s="17">
        <v>87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433</v>
      </c>
      <c r="H36" s="17">
        <v>0</v>
      </c>
      <c r="I36" s="17">
        <v>305</v>
      </c>
      <c r="J36" s="17">
        <v>64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20</v>
      </c>
      <c r="H42" s="17">
        <v>0</v>
      </c>
      <c r="I42" s="17">
        <v>13</v>
      </c>
      <c r="J42" s="17">
        <v>3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28</v>
      </c>
      <c r="H43" s="17">
        <v>0</v>
      </c>
      <c r="I43" s="17">
        <v>14</v>
      </c>
      <c r="J43" s="17">
        <v>7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0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3</v>
      </c>
      <c r="H45" s="17">
        <v>2</v>
      </c>
      <c r="I45" s="17">
        <v>2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/>
      <c r="H47" s="22"/>
      <c r="I47" s="22"/>
      <c r="J47" s="22"/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/>
      <c r="H48" s="18"/>
      <c r="I48" s="18"/>
      <c r="J48" s="18"/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/>
      <c r="H49" s="17"/>
      <c r="I49" s="17"/>
      <c r="J49" s="17"/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/>
      <c r="H50" s="17"/>
      <c r="I50" s="17"/>
      <c r="J50" s="17"/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/>
      <c r="H51" s="17"/>
      <c r="I51" s="17"/>
      <c r="J51" s="17"/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1</v>
      </c>
      <c r="H58" s="17">
        <f t="shared" ref="H58:J58" si="3">SUM(H59:H64)</f>
        <v>1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20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39">
        <v>1</v>
      </c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31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60</v>
      </c>
      <c r="H65" s="17">
        <f t="shared" ref="H65:J65" si="5">SUM(H66:H70)</f>
        <v>60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41</v>
      </c>
      <c r="H66" s="39">
        <v>41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19</v>
      </c>
      <c r="H67" s="39">
        <v>19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1.89E-2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N80"/>
  <sheetViews>
    <sheetView topLeftCell="A31" workbookViewId="0">
      <selection activeCell="H29" sqref="H29:J29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72</v>
      </c>
      <c r="E6" s="18">
        <v>0</v>
      </c>
      <c r="F6" s="18">
        <v>1</v>
      </c>
      <c r="G6" s="18">
        <v>73</v>
      </c>
      <c r="H6" s="17" t="s">
        <v>7</v>
      </c>
      <c r="I6" s="17" t="s">
        <v>7</v>
      </c>
      <c r="J6" s="36">
        <f>SUM(D6:F6)</f>
        <v>73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53</v>
      </c>
      <c r="E8" s="18">
        <v>0</v>
      </c>
      <c r="F8" s="18">
        <v>1</v>
      </c>
      <c r="G8" s="18">
        <v>54</v>
      </c>
      <c r="H8" s="17" t="s">
        <v>7</v>
      </c>
      <c r="I8" s="17" t="s">
        <v>7</v>
      </c>
      <c r="J8" s="36">
        <f t="shared" si="0"/>
        <v>54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1</v>
      </c>
      <c r="G9" s="18">
        <v>1</v>
      </c>
      <c r="H9" s="17" t="s">
        <v>7</v>
      </c>
      <c r="I9" s="17" t="s">
        <v>7</v>
      </c>
      <c r="J9" s="36">
        <f t="shared" si="0"/>
        <v>1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3</v>
      </c>
      <c r="E10" s="17">
        <v>0</v>
      </c>
      <c r="F10" s="17">
        <v>1</v>
      </c>
      <c r="G10" s="18">
        <v>4</v>
      </c>
      <c r="H10" s="17" t="s">
        <v>7</v>
      </c>
      <c r="I10" s="17" t="s">
        <v>7</v>
      </c>
      <c r="J10" s="36">
        <f t="shared" si="0"/>
        <v>4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5686</v>
      </c>
      <c r="E11" s="17">
        <v>0</v>
      </c>
      <c r="F11" s="17">
        <v>0</v>
      </c>
      <c r="G11" s="18">
        <v>5686</v>
      </c>
      <c r="H11" s="17">
        <v>3695</v>
      </c>
      <c r="I11" s="17">
        <v>1137</v>
      </c>
      <c r="J11" s="36">
        <f t="shared" si="0"/>
        <v>5686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1452</v>
      </c>
      <c r="E12" s="17">
        <v>0</v>
      </c>
      <c r="F12" s="17">
        <v>0</v>
      </c>
      <c r="G12" s="18">
        <v>1452</v>
      </c>
      <c r="H12" s="17">
        <v>943</v>
      </c>
      <c r="I12" s="17">
        <v>319</v>
      </c>
      <c r="J12" s="36">
        <f t="shared" si="0"/>
        <v>1452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159</v>
      </c>
      <c r="E13" s="17">
        <v>0</v>
      </c>
      <c r="F13" s="17"/>
      <c r="G13" s="18">
        <v>159</v>
      </c>
      <c r="H13" s="17">
        <v>111</v>
      </c>
      <c r="I13" s="17">
        <v>51</v>
      </c>
      <c r="J13" s="36">
        <f t="shared" si="0"/>
        <v>159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309</v>
      </c>
      <c r="G14" s="18">
        <v>309</v>
      </c>
      <c r="H14" s="17">
        <v>62</v>
      </c>
      <c r="I14" s="17">
        <v>309</v>
      </c>
      <c r="J14" s="36">
        <f t="shared" si="0"/>
        <v>309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50</v>
      </c>
      <c r="G15" s="18">
        <v>50</v>
      </c>
      <c r="H15" s="17">
        <v>17</v>
      </c>
      <c r="I15" s="17">
        <v>50</v>
      </c>
      <c r="J15" s="36">
        <f t="shared" si="0"/>
        <v>50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50</v>
      </c>
      <c r="G16" s="18">
        <v>50</v>
      </c>
      <c r="H16" s="17">
        <v>17</v>
      </c>
      <c r="I16" s="17">
        <v>50</v>
      </c>
      <c r="J16" s="36">
        <f t="shared" si="0"/>
        <v>50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5686</v>
      </c>
      <c r="E17" s="17">
        <v>0</v>
      </c>
      <c r="F17" s="17">
        <v>309</v>
      </c>
      <c r="G17" s="18">
        <f>F17+D17</f>
        <v>5995</v>
      </c>
      <c r="H17" s="17">
        <v>3757</v>
      </c>
      <c r="I17" s="17">
        <v>1446</v>
      </c>
      <c r="J17" s="36">
        <f t="shared" si="0"/>
        <v>5995</v>
      </c>
      <c r="K17" s="36">
        <f>H11+H14</f>
        <v>3757</v>
      </c>
      <c r="L17" s="36">
        <f>I11+I14</f>
        <v>1446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1452</v>
      </c>
      <c r="E18" s="17">
        <v>0</v>
      </c>
      <c r="F18" s="17">
        <v>50</v>
      </c>
      <c r="G18" s="18">
        <v>1502</v>
      </c>
      <c r="H18" s="17">
        <v>960</v>
      </c>
      <c r="I18" s="17">
        <v>369</v>
      </c>
      <c r="J18" s="43">
        <f t="shared" si="0"/>
        <v>1502</v>
      </c>
      <c r="K18" s="43">
        <f>H12+H15</f>
        <v>960</v>
      </c>
      <c r="L18" s="43">
        <f>I12+I15</f>
        <v>369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67">
        <f>D18*100/D17</f>
        <v>25.536405205768553</v>
      </c>
      <c r="E19" s="67" t="e">
        <f t="shared" ref="E19:I19" si="1">E18*100/E17</f>
        <v>#DIV/0!</v>
      </c>
      <c r="F19" s="67">
        <f t="shared" si="1"/>
        <v>16.181229773462782</v>
      </c>
      <c r="G19" s="67">
        <f t="shared" si="1"/>
        <v>25.054211843202669</v>
      </c>
      <c r="H19" s="67">
        <f t="shared" si="1"/>
        <v>25.552302368911366</v>
      </c>
      <c r="I19" s="67">
        <f t="shared" si="1"/>
        <v>25.518672199170126</v>
      </c>
      <c r="J19" s="44">
        <f>G12+G15</f>
        <v>1502</v>
      </c>
      <c r="K19" s="45">
        <f>H12+H15</f>
        <v>960</v>
      </c>
      <c r="L19" s="45">
        <f>I12+I15</f>
        <v>369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4</v>
      </c>
      <c r="E20" s="17"/>
      <c r="F20" s="17"/>
      <c r="G20" s="17">
        <v>4</v>
      </c>
      <c r="H20" s="17">
        <v>3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1456</v>
      </c>
      <c r="E22" s="19">
        <f t="shared" ref="E22:G22" si="2">E18+E20+E21</f>
        <v>0</v>
      </c>
      <c r="F22" s="19">
        <f t="shared" si="2"/>
        <v>50</v>
      </c>
      <c r="G22" s="19">
        <f t="shared" si="2"/>
        <v>1506</v>
      </c>
      <c r="H22" s="19">
        <f>H18+H20+H21</f>
        <v>963</v>
      </c>
      <c r="I22" s="19">
        <f>I18+I21</f>
        <v>369</v>
      </c>
      <c r="J22" s="36">
        <f>G18+G20+G21</f>
        <v>1506</v>
      </c>
      <c r="K22" s="36">
        <f>H18+H20+H21</f>
        <v>963</v>
      </c>
      <c r="L22" s="36">
        <f>I18+I21</f>
        <v>369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12</v>
      </c>
      <c r="E23" s="17"/>
      <c r="F23" s="17"/>
      <c r="G23" s="17">
        <v>12</v>
      </c>
      <c r="H23" s="17"/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f>G31+G32</f>
        <v>73</v>
      </c>
      <c r="H29" s="17">
        <f t="shared" ref="H29:J29" si="3">H31+H32</f>
        <v>0</v>
      </c>
      <c r="I29" s="17">
        <f t="shared" si="3"/>
        <v>56</v>
      </c>
      <c r="J29" s="17">
        <f t="shared" si="3"/>
        <v>4</v>
      </c>
      <c r="K29" s="37">
        <f>G31+G32</f>
        <v>73</v>
      </c>
      <c r="L29" s="37">
        <f>H31+H32</f>
        <v>0</v>
      </c>
      <c r="M29" s="37">
        <f>I31+I32</f>
        <v>56</v>
      </c>
      <c r="N29" s="37">
        <f>J31+J32</f>
        <v>4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72</v>
      </c>
      <c r="H31" s="17">
        <v>0</v>
      </c>
      <c r="I31" s="17">
        <v>55</v>
      </c>
      <c r="J31" s="17">
        <v>3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1</v>
      </c>
      <c r="H32" s="17">
        <v>0</v>
      </c>
      <c r="I32" s="17">
        <v>1</v>
      </c>
      <c r="J32" s="17">
        <v>1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31</v>
      </c>
      <c r="H33" s="17">
        <v>0</v>
      </c>
      <c r="I33" s="17">
        <v>15</v>
      </c>
      <c r="J33" s="17">
        <v>1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160</v>
      </c>
      <c r="H34" s="17">
        <v>0</v>
      </c>
      <c r="I34" s="17">
        <v>143</v>
      </c>
      <c r="J34" s="17">
        <v>37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0</v>
      </c>
      <c r="H35" s="17">
        <v>0</v>
      </c>
      <c r="I35" s="17">
        <v>0</v>
      </c>
      <c r="J35" s="17">
        <v>0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73</v>
      </c>
      <c r="H36" s="17">
        <v>0</v>
      </c>
      <c r="I36" s="17">
        <v>56</v>
      </c>
      <c r="J36" s="17">
        <v>7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7</v>
      </c>
      <c r="H39" s="17">
        <v>0</v>
      </c>
      <c r="I39" s="17">
        <v>7</v>
      </c>
      <c r="J39" s="17">
        <v>1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2</v>
      </c>
      <c r="H40" s="17">
        <v>0</v>
      </c>
      <c r="I40" s="17">
        <v>2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4</v>
      </c>
      <c r="H42" s="17">
        <v>0</v>
      </c>
      <c r="I42" s="17">
        <v>3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1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1</v>
      </c>
      <c r="H45" s="17">
        <v>1</v>
      </c>
      <c r="I45" s="17">
        <v>1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/>
      <c r="H47" s="22"/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200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2</v>
      </c>
      <c r="H58" s="17">
        <f t="shared" ref="H58:J58" si="4">SUM(H59:H64)</f>
        <v>2</v>
      </c>
      <c r="I58" s="17">
        <f t="shared" si="4"/>
        <v>0</v>
      </c>
      <c r="J58" s="17">
        <f t="shared" si="4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5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5"/>
        <v>0</v>
      </c>
      <c r="H61" s="17"/>
      <c r="I61" s="17"/>
      <c r="J61" s="17"/>
      <c r="L61" s="37">
        <f>G42-G61</f>
        <v>4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5"/>
        <v>0</v>
      </c>
      <c r="H62" s="17"/>
      <c r="I62" s="17"/>
      <c r="J62" s="17"/>
      <c r="L62" s="37">
        <f>G40-G62</f>
        <v>2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5"/>
        <v>1</v>
      </c>
      <c r="H63" s="39">
        <v>1</v>
      </c>
      <c r="I63" s="39"/>
      <c r="J63" s="39">
        <f>'[21]Свод разд 4'!Z73</f>
        <v>0</v>
      </c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5"/>
        <v>1</v>
      </c>
      <c r="H64" s="39">
        <v>1</v>
      </c>
      <c r="I64" s="39">
        <f>'[21]Свод разд 4'!AC73</f>
        <v>0</v>
      </c>
      <c r="J64" s="39">
        <f>'[21]Свод разд 4'!AD73</f>
        <v>0</v>
      </c>
      <c r="L64" s="37">
        <f>(G41+G43+G45)-G64</f>
        <v>0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67</v>
      </c>
      <c r="H65" s="17">
        <f t="shared" ref="H65:J65" si="6">SUM(H66:H70)</f>
        <v>67</v>
      </c>
      <c r="I65" s="17">
        <f t="shared" si="6"/>
        <v>0</v>
      </c>
      <c r="J65" s="17">
        <f t="shared" si="6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7">SUM(H66:J66)</f>
        <v>34</v>
      </c>
      <c r="H66" s="39">
        <v>34</v>
      </c>
      <c r="I66" s="39">
        <f>'[21]Свод разд 4'!AK73</f>
        <v>0</v>
      </c>
      <c r="J66" s="39">
        <f>'[21]Свод разд 4'!AL73</f>
        <v>0</v>
      </c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7"/>
        <v>29</v>
      </c>
      <c r="H67" s="39">
        <v>29</v>
      </c>
      <c r="I67" s="39">
        <f>'[21]Свод разд 4'!AO73</f>
        <v>0</v>
      </c>
      <c r="J67" s="39">
        <f>'[21]Свод разд 4'!AP73</f>
        <v>0</v>
      </c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7"/>
        <v>0</v>
      </c>
      <c r="H68" s="39">
        <f>'[21]Свод разд 4'!AR73</f>
        <v>0</v>
      </c>
      <c r="I68" s="39">
        <f>'[21]Свод разд 4'!AS73</f>
        <v>0</v>
      </c>
      <c r="J68" s="39">
        <f>'[21]Свод разд 4'!AT73</f>
        <v>0</v>
      </c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7"/>
        <v>4</v>
      </c>
      <c r="H69" s="39">
        <v>4</v>
      </c>
      <c r="I69" s="39">
        <f>'[21]Свод разд 4'!AW73</f>
        <v>0</v>
      </c>
      <c r="J69" s="39">
        <f>'[21]Свод разд 4'!AX73</f>
        <v>0</v>
      </c>
      <c r="L69" s="37">
        <f>G39-G69</f>
        <v>3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7"/>
        <v>0</v>
      </c>
      <c r="H70" s="39">
        <f>'[21]Свод разд 4'!AZ73</f>
        <v>0</v>
      </c>
      <c r="I70" s="39">
        <f>'[21]Свод разд 4'!BA73</f>
        <v>0</v>
      </c>
      <c r="J70" s="39">
        <f>'[21]Свод разд 4'!BB73</f>
        <v>0</v>
      </c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8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8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0.01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N80"/>
  <sheetViews>
    <sheetView topLeftCell="A58" workbookViewId="0">
      <selection activeCell="G18" sqref="G18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23</v>
      </c>
      <c r="E6" s="18">
        <v>0</v>
      </c>
      <c r="F6" s="18">
        <v>1</v>
      </c>
      <c r="G6" s="36">
        <v>24</v>
      </c>
      <c r="H6" s="17" t="s">
        <v>7</v>
      </c>
      <c r="I6" s="17" t="s">
        <v>7</v>
      </c>
      <c r="J6" s="36">
        <f>SUM(D6:F6)</f>
        <v>24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10</v>
      </c>
      <c r="E8" s="18">
        <v>0</v>
      </c>
      <c r="F8" s="18">
        <v>0</v>
      </c>
      <c r="G8" s="18">
        <v>10</v>
      </c>
      <c r="H8" s="17" t="s">
        <v>7</v>
      </c>
      <c r="I8" s="17" t="s">
        <v>7</v>
      </c>
      <c r="J8" s="36">
        <f t="shared" si="0"/>
        <v>10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2</v>
      </c>
      <c r="E10" s="17">
        <v>0</v>
      </c>
      <c r="F10" s="17">
        <v>0</v>
      </c>
      <c r="G10" s="18">
        <v>2</v>
      </c>
      <c r="H10" s="17" t="s">
        <v>7</v>
      </c>
      <c r="I10" s="17" t="s">
        <v>7</v>
      </c>
      <c r="J10" s="36">
        <f t="shared" si="0"/>
        <v>2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1833</v>
      </c>
      <c r="E11" s="17">
        <v>0</v>
      </c>
      <c r="F11" s="17">
        <v>28</v>
      </c>
      <c r="G11" s="18">
        <v>1861</v>
      </c>
      <c r="H11" s="17">
        <v>411</v>
      </c>
      <c r="I11" s="17">
        <v>119</v>
      </c>
      <c r="J11" s="36">
        <f t="shared" si="0"/>
        <v>1861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642</v>
      </c>
      <c r="E12" s="17">
        <v>0</v>
      </c>
      <c r="F12" s="17">
        <v>26</v>
      </c>
      <c r="G12" s="18">
        <v>668</v>
      </c>
      <c r="H12" s="17">
        <v>54</v>
      </c>
      <c r="I12" s="17">
        <v>7</v>
      </c>
      <c r="J12" s="36">
        <f t="shared" si="0"/>
        <v>668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85</v>
      </c>
      <c r="E13" s="17">
        <v>0</v>
      </c>
      <c r="F13" s="17">
        <v>0</v>
      </c>
      <c r="G13" s="18">
        <v>85</v>
      </c>
      <c r="H13" s="17">
        <v>0</v>
      </c>
      <c r="I13" s="17">
        <v>0</v>
      </c>
      <c r="J13" s="36">
        <f t="shared" si="0"/>
        <v>85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1833</v>
      </c>
      <c r="E17" s="17">
        <v>0</v>
      </c>
      <c r="F17" s="17">
        <v>28</v>
      </c>
      <c r="G17" s="18">
        <v>1861</v>
      </c>
      <c r="H17" s="17">
        <v>411</v>
      </c>
      <c r="I17" s="17">
        <v>119</v>
      </c>
      <c r="J17" s="36">
        <f t="shared" si="0"/>
        <v>1861</v>
      </c>
      <c r="K17" s="36">
        <f>H11+H14</f>
        <v>411</v>
      </c>
      <c r="L17" s="36">
        <f>I11+I14</f>
        <v>119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642</v>
      </c>
      <c r="E18" s="17">
        <v>0</v>
      </c>
      <c r="F18" s="17">
        <v>26</v>
      </c>
      <c r="G18" s="18">
        <v>668</v>
      </c>
      <c r="H18" s="17">
        <v>54</v>
      </c>
      <c r="I18" s="17">
        <v>7</v>
      </c>
      <c r="J18" s="43">
        <f t="shared" si="0"/>
        <v>668</v>
      </c>
      <c r="K18" s="43">
        <f>H12+H15</f>
        <v>54</v>
      </c>
      <c r="L18" s="43">
        <f>I12+I15</f>
        <v>7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71">
        <f>D18*100/D17</f>
        <v>35.02454991816694</v>
      </c>
      <c r="E19" s="71" t="e">
        <f t="shared" ref="E19:I19" si="1">E18*100/E17</f>
        <v>#DIV/0!</v>
      </c>
      <c r="F19" s="71">
        <f t="shared" si="1"/>
        <v>92.857142857142861</v>
      </c>
      <c r="G19" s="71">
        <f t="shared" si="1"/>
        <v>35.894680279419667</v>
      </c>
      <c r="H19" s="71">
        <f t="shared" si="1"/>
        <v>13.138686131386862</v>
      </c>
      <c r="I19" s="71">
        <f t="shared" si="1"/>
        <v>5.882352941176471</v>
      </c>
      <c r="J19" s="44">
        <f>G12+G15</f>
        <v>668</v>
      </c>
      <c r="K19" s="45">
        <f>H12+H15</f>
        <v>54</v>
      </c>
      <c r="L19" s="45">
        <f>I12+I15</f>
        <v>7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642</v>
      </c>
      <c r="E22" s="19">
        <f t="shared" ref="E22:G22" si="2">E18+E20+E21</f>
        <v>0</v>
      </c>
      <c r="F22" s="19">
        <f t="shared" si="2"/>
        <v>26</v>
      </c>
      <c r="G22" s="19">
        <f t="shared" si="2"/>
        <v>668</v>
      </c>
      <c r="H22" s="19">
        <v>54</v>
      </c>
      <c r="I22" s="19">
        <f>I18+I21</f>
        <v>7</v>
      </c>
      <c r="J22" s="36">
        <f>G18+G20+G21</f>
        <v>668</v>
      </c>
      <c r="K22" s="36">
        <f>H18+H20+H21</f>
        <v>54</v>
      </c>
      <c r="L22" s="36">
        <f>I18+I21</f>
        <v>7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236</v>
      </c>
      <c r="E23" s="17"/>
      <c r="F23" s="17"/>
      <c r="G23" s="17">
        <v>236</v>
      </c>
      <c r="H23" s="17"/>
      <c r="I23" s="17"/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24</v>
      </c>
      <c r="H29" s="17">
        <v>0</v>
      </c>
      <c r="I29" s="17">
        <v>9</v>
      </c>
      <c r="J29" s="17">
        <v>1</v>
      </c>
      <c r="K29" s="37">
        <f>G31+G32</f>
        <v>24</v>
      </c>
      <c r="L29" s="37">
        <f>H31+H32</f>
        <v>0</v>
      </c>
      <c r="M29" s="37">
        <f>I31+I32</f>
        <v>9</v>
      </c>
      <c r="N29" s="37">
        <f>J31+J32</f>
        <v>1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24</v>
      </c>
      <c r="H31" s="17"/>
      <c r="I31" s="17">
        <v>9</v>
      </c>
      <c r="J31" s="17">
        <v>1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/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10</v>
      </c>
      <c r="H33" s="17">
        <v>0</v>
      </c>
      <c r="I33" s="17">
        <v>6</v>
      </c>
      <c r="J33" s="17"/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86</v>
      </c>
      <c r="H34" s="17">
        <v>0</v>
      </c>
      <c r="I34" s="17">
        <v>62</v>
      </c>
      <c r="J34" s="17">
        <v>8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23</v>
      </c>
      <c r="H35" s="17">
        <v>0</v>
      </c>
      <c r="I35" s="17">
        <v>19</v>
      </c>
      <c r="J35" s="17"/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49</v>
      </c>
      <c r="H36" s="17">
        <v>0</v>
      </c>
      <c r="I36" s="17">
        <v>41</v>
      </c>
      <c r="J36" s="17">
        <v>1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0</v>
      </c>
      <c r="H40" s="17">
        <v>0</v>
      </c>
      <c r="I40" s="17">
        <v>0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0</v>
      </c>
      <c r="H42" s="17">
        <v>0</v>
      </c>
      <c r="I42" s="17">
        <v>0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0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1</v>
      </c>
      <c r="H45" s="17">
        <v>1</v>
      </c>
      <c r="I45" s="17"/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0</v>
      </c>
      <c r="H58" s="17">
        <f t="shared" ref="H58:J58" si="3">SUM(H59:H64)</f>
        <v>0</v>
      </c>
      <c r="I58" s="17">
        <f t="shared" si="3"/>
        <v>0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0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0</v>
      </c>
      <c r="H63" s="17"/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1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7</v>
      </c>
      <c r="H65" s="17">
        <f t="shared" ref="H65:J65" si="5">SUM(H66:H70)</f>
        <v>7</v>
      </c>
      <c r="I65" s="17">
        <f t="shared" si="5"/>
        <v>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7</v>
      </c>
      <c r="H66" s="17">
        <v>7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0</v>
      </c>
      <c r="H67" s="17"/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0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N80"/>
  <sheetViews>
    <sheetView topLeftCell="A64" workbookViewId="0">
      <selection activeCell="O74" sqref="O74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92</v>
      </c>
      <c r="E6" s="18">
        <v>0</v>
      </c>
      <c r="F6" s="18">
        <v>0</v>
      </c>
      <c r="G6" s="18">
        <v>92</v>
      </c>
      <c r="H6" s="17" t="s">
        <v>7</v>
      </c>
      <c r="I6" s="17" t="s">
        <v>7</v>
      </c>
      <c r="J6" s="36">
        <f>SUM(D6:F6)</f>
        <v>92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29</v>
      </c>
      <c r="E8" s="18">
        <v>0</v>
      </c>
      <c r="F8" s="18">
        <v>0</v>
      </c>
      <c r="G8" s="18">
        <v>29</v>
      </c>
      <c r="H8" s="17" t="s">
        <v>7</v>
      </c>
      <c r="I8" s="17" t="s">
        <v>7</v>
      </c>
      <c r="J8" s="36">
        <f t="shared" si="0"/>
        <v>29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0</v>
      </c>
      <c r="E10" s="17">
        <v>0</v>
      </c>
      <c r="F10" s="17">
        <v>0</v>
      </c>
      <c r="G10" s="18">
        <v>0</v>
      </c>
      <c r="H10" s="17" t="s">
        <v>7</v>
      </c>
      <c r="I10" s="17" t="s">
        <v>7</v>
      </c>
      <c r="J10" s="36">
        <f t="shared" si="0"/>
        <v>0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11539</v>
      </c>
      <c r="E11" s="17">
        <v>0</v>
      </c>
      <c r="F11" s="17">
        <v>0</v>
      </c>
      <c r="G11" s="18">
        <v>11539</v>
      </c>
      <c r="H11" s="17">
        <v>8484</v>
      </c>
      <c r="I11" s="17">
        <v>2206</v>
      </c>
      <c r="J11" s="36">
        <f t="shared" si="0"/>
        <v>11539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6903</v>
      </c>
      <c r="E12" s="17">
        <v>0</v>
      </c>
      <c r="F12" s="17">
        <v>0</v>
      </c>
      <c r="G12" s="18">
        <v>6903</v>
      </c>
      <c r="H12" s="17">
        <v>4926</v>
      </c>
      <c r="I12" s="17">
        <v>1476</v>
      </c>
      <c r="J12" s="36">
        <f t="shared" si="0"/>
        <v>6903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780</v>
      </c>
      <c r="E13" s="17">
        <v>0</v>
      </c>
      <c r="F13" s="17">
        <v>0</v>
      </c>
      <c r="G13" s="18">
        <v>780</v>
      </c>
      <c r="H13" s="17">
        <v>646</v>
      </c>
      <c r="I13" s="17">
        <v>180</v>
      </c>
      <c r="J13" s="36">
        <f t="shared" si="0"/>
        <v>780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11539</v>
      </c>
      <c r="E17" s="17">
        <v>0</v>
      </c>
      <c r="F17" s="17">
        <v>0</v>
      </c>
      <c r="G17" s="18">
        <v>11539</v>
      </c>
      <c r="H17" s="17">
        <v>8484</v>
      </c>
      <c r="I17" s="17">
        <v>2206</v>
      </c>
      <c r="J17" s="36">
        <f t="shared" si="0"/>
        <v>11539</v>
      </c>
      <c r="K17" s="36">
        <f>H11+H14</f>
        <v>8484</v>
      </c>
      <c r="L17" s="36">
        <f>I11+I14</f>
        <v>2206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6903</v>
      </c>
      <c r="E18" s="17">
        <v>0</v>
      </c>
      <c r="F18" s="17">
        <v>0</v>
      </c>
      <c r="G18" s="18">
        <v>6903</v>
      </c>
      <c r="H18" s="17">
        <v>4926</v>
      </c>
      <c r="I18" s="17">
        <v>1476</v>
      </c>
      <c r="J18" s="43">
        <f t="shared" si="0"/>
        <v>6903</v>
      </c>
      <c r="K18" s="43">
        <f>H12+H15</f>
        <v>4926</v>
      </c>
      <c r="L18" s="43">
        <f>I12+I15</f>
        <v>1476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71">
        <f>D18*100/D17</f>
        <v>59.823208250281652</v>
      </c>
      <c r="E19" s="71" t="e">
        <f t="shared" ref="E19:I19" si="1">E18*100/E17</f>
        <v>#DIV/0!</v>
      </c>
      <c r="F19" s="71" t="e">
        <f t="shared" si="1"/>
        <v>#DIV/0!</v>
      </c>
      <c r="G19" s="71">
        <f t="shared" si="1"/>
        <v>59.823208250281652</v>
      </c>
      <c r="H19" s="71">
        <f t="shared" si="1"/>
        <v>58.062234794908065</v>
      </c>
      <c r="I19" s="71">
        <f t="shared" si="1"/>
        <v>66.908431550317317</v>
      </c>
      <c r="J19" s="44">
        <f>G12+G15</f>
        <v>6903</v>
      </c>
      <c r="K19" s="45">
        <f>H12+H15</f>
        <v>4926</v>
      </c>
      <c r="L19" s="45">
        <f>I12+I15</f>
        <v>1476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6903</v>
      </c>
      <c r="E22" s="19">
        <f t="shared" ref="E22:G22" si="2">E18+E20+E21</f>
        <v>0</v>
      </c>
      <c r="F22" s="19">
        <f t="shared" si="2"/>
        <v>0</v>
      </c>
      <c r="G22" s="19">
        <f t="shared" si="2"/>
        <v>6903</v>
      </c>
      <c r="H22" s="19">
        <f>H18+H20+H21</f>
        <v>4926</v>
      </c>
      <c r="I22" s="19">
        <f>I18+I21</f>
        <v>1476</v>
      </c>
      <c r="J22" s="36">
        <f>G18+G20+G21</f>
        <v>6903</v>
      </c>
      <c r="K22" s="36">
        <f>H18+H20+H21</f>
        <v>4926</v>
      </c>
      <c r="L22" s="36">
        <f>I18+I21</f>
        <v>1476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234</v>
      </c>
      <c r="E23" s="17"/>
      <c r="F23" s="17"/>
      <c r="G23" s="17">
        <v>234</v>
      </c>
      <c r="H23" s="17">
        <v>226</v>
      </c>
      <c r="I23" s="17">
        <v>50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92</v>
      </c>
      <c r="H29" s="17">
        <v>0</v>
      </c>
      <c r="I29" s="17">
        <v>81</v>
      </c>
      <c r="J29" s="17">
        <v>3</v>
      </c>
      <c r="K29" s="37">
        <f>G31+G32</f>
        <v>92</v>
      </c>
      <c r="L29" s="37">
        <f>H31+H32</f>
        <v>0</v>
      </c>
      <c r="M29" s="37">
        <f>I31+I32</f>
        <v>81</v>
      </c>
      <c r="N29" s="37">
        <f>J31+J32</f>
        <v>3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92</v>
      </c>
      <c r="H31" s="17">
        <v>0</v>
      </c>
      <c r="I31" s="17">
        <v>81</v>
      </c>
      <c r="J31" s="17">
        <v>3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16</v>
      </c>
      <c r="H33" s="17">
        <v>0</v>
      </c>
      <c r="I33" s="17">
        <v>16</v>
      </c>
      <c r="J33" s="17">
        <v>0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455</v>
      </c>
      <c r="H34" s="17">
        <v>0</v>
      </c>
      <c r="I34" s="17">
        <v>380</v>
      </c>
      <c r="J34" s="17">
        <v>66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547</v>
      </c>
      <c r="H35" s="17">
        <v>0</v>
      </c>
      <c r="I35" s="17">
        <v>460</v>
      </c>
      <c r="J35" s="17">
        <v>68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212</v>
      </c>
      <c r="H36" s="17">
        <v>0</v>
      </c>
      <c r="I36" s="17">
        <v>196</v>
      </c>
      <c r="J36" s="17">
        <v>4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5</v>
      </c>
      <c r="H37" s="17">
        <v>0</v>
      </c>
      <c r="I37" s="17">
        <v>5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3</v>
      </c>
      <c r="H40" s="17">
        <v>1</v>
      </c>
      <c r="I40" s="17">
        <v>3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1</v>
      </c>
      <c r="H41" s="17">
        <v>1</v>
      </c>
      <c r="I41" s="17">
        <v>1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3</v>
      </c>
      <c r="H42" s="17">
        <v>2</v>
      </c>
      <c r="I42" s="17">
        <v>2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2</v>
      </c>
      <c r="H43" s="17">
        <v>2</v>
      </c>
      <c r="I43" s="17">
        <v>2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0</v>
      </c>
      <c r="I44" s="17">
        <v>0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0</v>
      </c>
      <c r="H45" s="17">
        <v>0</v>
      </c>
      <c r="I45" s="17">
        <v>0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3</v>
      </c>
      <c r="H58" s="17">
        <f t="shared" ref="H58:J58" si="3">SUM(H59:H64)</f>
        <v>1</v>
      </c>
      <c r="I58" s="17">
        <f t="shared" si="3"/>
        <v>2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2</v>
      </c>
      <c r="H61" s="17">
        <v>1</v>
      </c>
      <c r="I61" s="17">
        <v>1</v>
      </c>
      <c r="J61" s="17"/>
      <c r="L61" s="37">
        <f>G42-G61</f>
        <v>1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v>1</v>
      </c>
      <c r="H62" s="17"/>
      <c r="I62" s="17">
        <v>1</v>
      </c>
      <c r="J62" s="17"/>
      <c r="L62" s="37">
        <f>G40-G62</f>
        <v>2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0</v>
      </c>
      <c r="H63" s="17"/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0</v>
      </c>
      <c r="H64" s="17"/>
      <c r="I64" s="17"/>
      <c r="J64" s="17"/>
      <c r="L64" s="37">
        <f>(G41+G43+G45)-G64</f>
        <v>3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112</v>
      </c>
      <c r="H65" s="17">
        <f t="shared" ref="H65:J65" si="5">SUM(H66:H70)</f>
        <v>106</v>
      </c>
      <c r="I65" s="17">
        <f t="shared" si="5"/>
        <v>6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26</v>
      </c>
      <c r="H66" s="17">
        <v>20</v>
      </c>
      <c r="I66" s="17">
        <v>6</v>
      </c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81</v>
      </c>
      <c r="H67" s="17">
        <v>81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5</v>
      </c>
      <c r="H68" s="17">
        <v>5</v>
      </c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/>
      <c r="J69" s="17"/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0.1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N80"/>
  <sheetViews>
    <sheetView topLeftCell="A58" workbookViewId="0">
      <selection activeCell="I41" sqref="I41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119</v>
      </c>
      <c r="E6" s="18">
        <v>0</v>
      </c>
      <c r="F6" s="18">
        <v>0</v>
      </c>
      <c r="G6" s="18">
        <v>119</v>
      </c>
      <c r="H6" s="17"/>
      <c r="I6" s="17"/>
      <c r="J6" s="36">
        <f>SUM(D6:F6)</f>
        <v>119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66</v>
      </c>
      <c r="E8" s="18">
        <v>0</v>
      </c>
      <c r="F8" s="18">
        <v>0</v>
      </c>
      <c r="G8" s="18">
        <v>66</v>
      </c>
      <c r="H8" s="17" t="s">
        <v>7</v>
      </c>
      <c r="I8" s="17" t="s">
        <v>7</v>
      </c>
      <c r="J8" s="36">
        <f t="shared" si="0"/>
        <v>66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3</v>
      </c>
      <c r="E10" s="17">
        <v>0</v>
      </c>
      <c r="F10" s="17">
        <v>0</v>
      </c>
      <c r="G10" s="18">
        <v>3</v>
      </c>
      <c r="H10" s="17" t="s">
        <v>7</v>
      </c>
      <c r="I10" s="17" t="s">
        <v>7</v>
      </c>
      <c r="J10" s="36">
        <f t="shared" si="0"/>
        <v>3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15244</v>
      </c>
      <c r="E11" s="17">
        <v>0</v>
      </c>
      <c r="F11" s="17">
        <v>0</v>
      </c>
      <c r="G11" s="18">
        <v>15244</v>
      </c>
      <c r="H11" s="17">
        <v>10221</v>
      </c>
      <c r="I11" s="17">
        <v>3691</v>
      </c>
      <c r="J11" s="36">
        <f t="shared" si="0"/>
        <v>15244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4703</v>
      </c>
      <c r="E12" s="17">
        <v>0</v>
      </c>
      <c r="F12" s="17">
        <v>0</v>
      </c>
      <c r="G12" s="18">
        <v>4703</v>
      </c>
      <c r="H12" s="17">
        <v>4158</v>
      </c>
      <c r="I12" s="17">
        <v>649</v>
      </c>
      <c r="J12" s="36">
        <f t="shared" si="0"/>
        <v>4703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498</v>
      </c>
      <c r="E13" s="17">
        <v>0</v>
      </c>
      <c r="F13" s="17">
        <v>0</v>
      </c>
      <c r="G13" s="18">
        <v>498</v>
      </c>
      <c r="H13" s="17">
        <v>427</v>
      </c>
      <c r="I13" s="17">
        <v>24</v>
      </c>
      <c r="J13" s="36">
        <f t="shared" si="0"/>
        <v>498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15244</v>
      </c>
      <c r="E17" s="17">
        <v>0</v>
      </c>
      <c r="F17" s="17">
        <v>0</v>
      </c>
      <c r="G17" s="18">
        <v>15244</v>
      </c>
      <c r="H17" s="17">
        <v>10221</v>
      </c>
      <c r="I17" s="17">
        <v>3691</v>
      </c>
      <c r="J17" s="36">
        <f t="shared" si="0"/>
        <v>15244</v>
      </c>
      <c r="K17" s="36">
        <f>H11+H14</f>
        <v>10221</v>
      </c>
      <c r="L17" s="36">
        <f>I11+I14</f>
        <v>3691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4703</v>
      </c>
      <c r="E18" s="17">
        <v>0</v>
      </c>
      <c r="F18" s="17">
        <v>0</v>
      </c>
      <c r="G18" s="18">
        <v>4703</v>
      </c>
      <c r="H18" s="17">
        <v>4158</v>
      </c>
      <c r="I18" s="17">
        <v>649</v>
      </c>
      <c r="J18" s="43">
        <f t="shared" si="0"/>
        <v>4703</v>
      </c>
      <c r="K18" s="43">
        <f>H12+H15</f>
        <v>4158</v>
      </c>
      <c r="L18" s="43">
        <f>I12+I15</f>
        <v>649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30.851482550511676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30.851482550511676</v>
      </c>
      <c r="H19" s="35">
        <f t="shared" si="1"/>
        <v>40.680950983269739</v>
      </c>
      <c r="I19" s="35">
        <f t="shared" si="1"/>
        <v>17.583310755892711</v>
      </c>
      <c r="J19" s="44">
        <f>G12+G15</f>
        <v>4703</v>
      </c>
      <c r="K19" s="45">
        <f>H12+H15</f>
        <v>4158</v>
      </c>
      <c r="L19" s="45">
        <f>I12+I15</f>
        <v>649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4703</v>
      </c>
      <c r="E22" s="19">
        <f t="shared" ref="E22:G22" si="2">E18+E20+E21</f>
        <v>0</v>
      </c>
      <c r="F22" s="19">
        <f t="shared" si="2"/>
        <v>0</v>
      </c>
      <c r="G22" s="19">
        <f t="shared" si="2"/>
        <v>4703</v>
      </c>
      <c r="H22" s="19">
        <f>H18+H20+H21</f>
        <v>4158</v>
      </c>
      <c r="I22" s="19">
        <f>I18+I21</f>
        <v>649</v>
      </c>
      <c r="J22" s="36">
        <f>G18+G20+G21</f>
        <v>4703</v>
      </c>
      <c r="K22" s="36">
        <f>H18+H20+H21</f>
        <v>4158</v>
      </c>
      <c r="L22" s="36">
        <f>I18+I21</f>
        <v>649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476</v>
      </c>
      <c r="E23" s="17">
        <v>0</v>
      </c>
      <c r="F23" s="17">
        <v>0</v>
      </c>
      <c r="G23" s="17">
        <v>476</v>
      </c>
      <c r="H23" s="17">
        <v>467</v>
      </c>
      <c r="I23" s="17">
        <v>12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119</v>
      </c>
      <c r="H29" s="17">
        <v>0</v>
      </c>
      <c r="I29" s="17">
        <v>108</v>
      </c>
      <c r="J29" s="17">
        <v>7</v>
      </c>
      <c r="K29" s="37">
        <f>G31+G32</f>
        <v>119</v>
      </c>
      <c r="L29" s="37">
        <f>H31+H32</f>
        <v>0</v>
      </c>
      <c r="M29" s="37">
        <f>I31+I32</f>
        <v>108</v>
      </c>
      <c r="N29" s="37">
        <f>J31+J32</f>
        <v>7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119</v>
      </c>
      <c r="H31" s="17">
        <v>0</v>
      </c>
      <c r="I31" s="17">
        <v>108</v>
      </c>
      <c r="J31" s="17">
        <v>7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38</v>
      </c>
      <c r="H33" s="17">
        <v>0</v>
      </c>
      <c r="I33" s="17">
        <v>32</v>
      </c>
      <c r="J33" s="17">
        <v>2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384</v>
      </c>
      <c r="H34" s="17">
        <v>0</v>
      </c>
      <c r="I34" s="17">
        <v>372</v>
      </c>
      <c r="J34" s="17">
        <v>16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274</v>
      </c>
      <c r="H35" s="17">
        <v>0</v>
      </c>
      <c r="I35" s="17">
        <v>263</v>
      </c>
      <c r="J35" s="17">
        <v>46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243</v>
      </c>
      <c r="H36" s="17">
        <v>0</v>
      </c>
      <c r="I36" s="17">
        <v>239</v>
      </c>
      <c r="J36" s="17">
        <v>51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/>
      <c r="H37" s="17">
        <v>0</v>
      </c>
      <c r="I37" s="17"/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/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/>
      <c r="H39" s="17">
        <v>0</v>
      </c>
      <c r="I39" s="17"/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1</v>
      </c>
      <c r="H40" s="17"/>
      <c r="I40" s="17">
        <v>1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1</v>
      </c>
      <c r="H42" s="17">
        <v>1</v>
      </c>
      <c r="I42" s="17">
        <v>1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0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2</v>
      </c>
      <c r="H45" s="17">
        <v>2</v>
      </c>
      <c r="I45" s="17">
        <v>2</v>
      </c>
      <c r="J45" s="17"/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/>
      <c r="H51" s="17"/>
      <c r="I51" s="17"/>
      <c r="J51" s="17"/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3</v>
      </c>
      <c r="H58" s="17">
        <f t="shared" ref="H58:J58" si="3">SUM(H59:H64)</f>
        <v>0</v>
      </c>
      <c r="I58" s="17">
        <f t="shared" si="3"/>
        <v>3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>
        <v>0</v>
      </c>
      <c r="J59" s="17">
        <v>0</v>
      </c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>
        <v>0</v>
      </c>
      <c r="J60" s="17">
        <v>0</v>
      </c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>
        <v>0</v>
      </c>
      <c r="L61" s="37">
        <f>G42-G61</f>
        <v>1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>
        <v>0</v>
      </c>
      <c r="L62" s="37">
        <f>G40-G62</f>
        <v>1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/>
      <c r="I63" s="17">
        <v>1</v>
      </c>
      <c r="J63" s="17">
        <v>0</v>
      </c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2</v>
      </c>
      <c r="H64" s="17"/>
      <c r="I64" s="17">
        <v>2</v>
      </c>
      <c r="J64" s="17">
        <v>0</v>
      </c>
      <c r="L64" s="37">
        <f>(G41+G43+G45)-G64</f>
        <v>0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85</v>
      </c>
      <c r="H65" s="17">
        <f t="shared" ref="H65:J65" si="5">SUM(H66:H70)</f>
        <v>68</v>
      </c>
      <c r="I65" s="17">
        <f t="shared" si="5"/>
        <v>17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85</v>
      </c>
      <c r="H66" s="17">
        <v>68</v>
      </c>
      <c r="I66" s="17">
        <v>17</v>
      </c>
      <c r="J66" s="17">
        <v>0</v>
      </c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0</v>
      </c>
      <c r="H67" s="17"/>
      <c r="I67" s="17">
        <v>0</v>
      </c>
      <c r="J67" s="17">
        <v>0</v>
      </c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17"/>
      <c r="I68" s="17">
        <v>0</v>
      </c>
      <c r="J68" s="17">
        <v>0</v>
      </c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0</v>
      </c>
      <c r="H69" s="17"/>
      <c r="I69" s="17">
        <v>0</v>
      </c>
      <c r="J69" s="17">
        <v>0</v>
      </c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17">
        <v>0</v>
      </c>
      <c r="I70" s="17">
        <v>0</v>
      </c>
      <c r="J70" s="17">
        <v>0</v>
      </c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1.9E-2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N80"/>
  <sheetViews>
    <sheetView topLeftCell="A28" workbookViewId="0">
      <selection activeCell="G18" sqref="G18"/>
    </sheetView>
  </sheetViews>
  <sheetFormatPr defaultRowHeight="12.75" x14ac:dyDescent="0.2"/>
  <cols>
    <col min="3" max="3" width="19" customWidth="1"/>
  </cols>
  <sheetData>
    <row r="1" spans="1:13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3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3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3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3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3" ht="15.75" customHeight="1" x14ac:dyDescent="0.2">
      <c r="A6" s="31">
        <v>1</v>
      </c>
      <c r="B6" s="106" t="s">
        <v>6</v>
      </c>
      <c r="C6" s="106"/>
      <c r="D6" s="18">
        <v>419</v>
      </c>
      <c r="E6" s="18">
        <v>0</v>
      </c>
      <c r="F6" s="18">
        <v>0</v>
      </c>
      <c r="G6" s="18">
        <v>419</v>
      </c>
      <c r="H6" s="17" t="s">
        <v>7</v>
      </c>
      <c r="I6" s="17" t="s">
        <v>7</v>
      </c>
      <c r="J6" s="36">
        <f>SUM(D6:F6)</f>
        <v>419</v>
      </c>
    </row>
    <row r="7" spans="1:13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3" ht="15.75" customHeight="1" x14ac:dyDescent="0.2">
      <c r="A8" s="11" t="s">
        <v>55</v>
      </c>
      <c r="B8" s="106" t="s">
        <v>56</v>
      </c>
      <c r="C8" s="106"/>
      <c r="D8" s="18">
        <v>8</v>
      </c>
      <c r="E8" s="18">
        <v>0</v>
      </c>
      <c r="F8" s="18">
        <v>0</v>
      </c>
      <c r="G8" s="18">
        <v>8</v>
      </c>
      <c r="H8" s="17" t="s">
        <v>7</v>
      </c>
      <c r="I8" s="17" t="s">
        <v>7</v>
      </c>
      <c r="J8" s="36">
        <f t="shared" si="0"/>
        <v>8</v>
      </c>
    </row>
    <row r="9" spans="1:13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3" ht="15.75" customHeight="1" x14ac:dyDescent="0.2">
      <c r="A10" s="11" t="s">
        <v>59</v>
      </c>
      <c r="B10" s="106" t="s">
        <v>9</v>
      </c>
      <c r="C10" s="106" t="s">
        <v>9</v>
      </c>
      <c r="D10" s="17">
        <v>2</v>
      </c>
      <c r="E10" s="17">
        <v>0</v>
      </c>
      <c r="F10" s="17">
        <v>0</v>
      </c>
      <c r="G10" s="18">
        <v>2</v>
      </c>
      <c r="H10" s="17" t="s">
        <v>7</v>
      </c>
      <c r="I10" s="17" t="s">
        <v>7</v>
      </c>
      <c r="J10" s="36">
        <f t="shared" si="0"/>
        <v>2</v>
      </c>
    </row>
    <row r="11" spans="1:13" ht="15.75" customHeight="1" x14ac:dyDescent="0.2">
      <c r="A11" s="11" t="s">
        <v>60</v>
      </c>
      <c r="B11" s="106" t="s">
        <v>10</v>
      </c>
      <c r="C11" s="106" t="s">
        <v>10</v>
      </c>
      <c r="D11" s="18">
        <v>16953</v>
      </c>
      <c r="E11" s="17">
        <v>0</v>
      </c>
      <c r="F11" s="17">
        <v>0</v>
      </c>
      <c r="G11" s="18">
        <v>16953</v>
      </c>
      <c r="H11" s="17">
        <v>8958</v>
      </c>
      <c r="I11" s="17">
        <v>6379</v>
      </c>
      <c r="J11" s="36">
        <f t="shared" si="0"/>
        <v>16953</v>
      </c>
      <c r="M11">
        <v>16953</v>
      </c>
    </row>
    <row r="12" spans="1:13" ht="15.75" customHeight="1" x14ac:dyDescent="0.2">
      <c r="A12" s="11" t="s">
        <v>61</v>
      </c>
      <c r="B12" s="106" t="s">
        <v>111</v>
      </c>
      <c r="C12" s="106" t="s">
        <v>11</v>
      </c>
      <c r="D12" s="18">
        <v>14892</v>
      </c>
      <c r="E12" s="17">
        <v>0</v>
      </c>
      <c r="F12" s="17">
        <v>0</v>
      </c>
      <c r="G12" s="18">
        <v>14892</v>
      </c>
      <c r="H12" s="17">
        <v>8195</v>
      </c>
      <c r="I12" s="17">
        <v>5210</v>
      </c>
      <c r="J12" s="36">
        <f t="shared" si="0"/>
        <v>14892</v>
      </c>
      <c r="M12">
        <v>16593</v>
      </c>
    </row>
    <row r="13" spans="1:13" ht="15.75" customHeight="1" x14ac:dyDescent="0.2">
      <c r="A13" s="11" t="s">
        <v>62</v>
      </c>
      <c r="B13" s="106" t="s">
        <v>112</v>
      </c>
      <c r="C13" s="106" t="s">
        <v>12</v>
      </c>
      <c r="D13" s="18">
        <v>24</v>
      </c>
      <c r="E13" s="17">
        <v>0</v>
      </c>
      <c r="F13" s="17">
        <v>0</v>
      </c>
      <c r="G13" s="18">
        <v>24</v>
      </c>
      <c r="H13" s="17">
        <v>18</v>
      </c>
      <c r="I13" s="17">
        <v>8</v>
      </c>
      <c r="J13" s="36">
        <f t="shared" si="0"/>
        <v>24</v>
      </c>
      <c r="M13">
        <f>M11-M12</f>
        <v>360</v>
      </c>
    </row>
    <row r="14" spans="1:13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/>
      <c r="F14" s="17">
        <v>0</v>
      </c>
      <c r="G14" s="73"/>
      <c r="H14" s="73"/>
      <c r="I14" s="73"/>
      <c r="J14" s="36">
        <f t="shared" si="0"/>
        <v>0</v>
      </c>
    </row>
    <row r="15" spans="1:13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73"/>
      <c r="H15" s="73"/>
      <c r="I15" s="73"/>
      <c r="J15" s="36">
        <f t="shared" si="0"/>
        <v>0</v>
      </c>
    </row>
    <row r="16" spans="1:13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73"/>
      <c r="H16" s="73"/>
      <c r="I16" s="73"/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16953</v>
      </c>
      <c r="E17" s="17">
        <v>0</v>
      </c>
      <c r="F17" s="17">
        <v>0</v>
      </c>
      <c r="G17" s="18">
        <v>16953</v>
      </c>
      <c r="H17" s="17">
        <v>8958</v>
      </c>
      <c r="I17" s="17">
        <v>6379</v>
      </c>
      <c r="J17" s="36">
        <f t="shared" si="0"/>
        <v>16953</v>
      </c>
      <c r="K17" s="36" t="e">
        <f>#REF!+H11</f>
        <v>#REF!</v>
      </c>
      <c r="L17" s="36" t="e">
        <f>#REF!+I11</f>
        <v>#REF!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14892</v>
      </c>
      <c r="E18" s="17">
        <v>0</v>
      </c>
      <c r="F18" s="17">
        <v>0</v>
      </c>
      <c r="G18" s="18">
        <v>14892</v>
      </c>
      <c r="H18" s="17">
        <v>8195</v>
      </c>
      <c r="I18" s="17">
        <v>5210</v>
      </c>
      <c r="J18" s="43">
        <f t="shared" si="0"/>
        <v>14892</v>
      </c>
      <c r="K18" s="43" t="e">
        <f>#REF!+H12</f>
        <v>#REF!</v>
      </c>
      <c r="L18" s="43" t="e">
        <f>#REF!+I12</f>
        <v>#REF!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87.842859670854722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87.842859670854722</v>
      </c>
      <c r="H19" s="35">
        <f t="shared" si="1"/>
        <v>91.482473766465731</v>
      </c>
      <c r="I19" s="35">
        <f t="shared" si="1"/>
        <v>81.674243611851381</v>
      </c>
      <c r="J19" s="44" t="e">
        <f>#REF!+G12</f>
        <v>#REF!</v>
      </c>
      <c r="K19" s="45" t="e">
        <f>#REF!+H12</f>
        <v>#REF!</v>
      </c>
      <c r="L19" s="45" t="e">
        <f>#REF!+I12</f>
        <v>#REF!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/>
      <c r="E20" s="17"/>
      <c r="F20" s="17"/>
      <c r="G20" s="17"/>
      <c r="H20" s="17"/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14892</v>
      </c>
      <c r="E22" s="19">
        <f t="shared" ref="E22:G22" si="2">E18+E20+E21</f>
        <v>0</v>
      </c>
      <c r="F22" s="19">
        <f t="shared" si="2"/>
        <v>0</v>
      </c>
      <c r="G22" s="19">
        <f t="shared" si="2"/>
        <v>14892</v>
      </c>
      <c r="H22" s="19">
        <f>H18+H20+H21</f>
        <v>8195</v>
      </c>
      <c r="I22" s="19">
        <f>I18+I21</f>
        <v>5210</v>
      </c>
      <c r="J22" s="36">
        <f>G18+G20+G21</f>
        <v>14892</v>
      </c>
      <c r="K22" s="36">
        <f>H18+H20+H21</f>
        <v>8195</v>
      </c>
      <c r="L22" s="36">
        <f>I18+I21</f>
        <v>5210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132</v>
      </c>
      <c r="E23" s="17"/>
      <c r="F23" s="17"/>
      <c r="G23" s="17">
        <v>132</v>
      </c>
      <c r="H23" s="17">
        <v>61</v>
      </c>
      <c r="I23" s="17">
        <v>35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v>419</v>
      </c>
      <c r="H29" s="17">
        <v>0</v>
      </c>
      <c r="I29" s="17">
        <v>258</v>
      </c>
      <c r="J29" s="17">
        <v>145</v>
      </c>
      <c r="K29" s="37">
        <f>G31+G32</f>
        <v>419</v>
      </c>
      <c r="L29" s="37">
        <f>H31+H32</f>
        <v>0</v>
      </c>
      <c r="M29" s="37">
        <f>I31+I32</f>
        <v>258</v>
      </c>
      <c r="N29" s="37">
        <f>J31+J32</f>
        <v>145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419</v>
      </c>
      <c r="H31" s="17">
        <v>0</v>
      </c>
      <c r="I31" s="17">
        <v>258</v>
      </c>
      <c r="J31" s="17">
        <v>145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0</v>
      </c>
      <c r="H32" s="17">
        <v>0</v>
      </c>
      <c r="I32" s="17">
        <v>0</v>
      </c>
      <c r="J32" s="17"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254</v>
      </c>
      <c r="H33" s="17">
        <v>0</v>
      </c>
      <c r="I33" s="17">
        <v>166</v>
      </c>
      <c r="J33" s="17">
        <v>103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766</v>
      </c>
      <c r="H34" s="17">
        <v>0</v>
      </c>
      <c r="I34" s="17">
        <v>425</v>
      </c>
      <c r="J34" s="17">
        <v>398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722</v>
      </c>
      <c r="H35" s="17">
        <v>0</v>
      </c>
      <c r="I35" s="17">
        <v>385</v>
      </c>
      <c r="J35" s="17">
        <v>253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0</v>
      </c>
      <c r="H36" s="17">
        <v>0</v>
      </c>
      <c r="I36" s="17">
        <v>0</v>
      </c>
      <c r="J36" s="17">
        <v>0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0</v>
      </c>
      <c r="H39" s="17">
        <v>0</v>
      </c>
      <c r="I39" s="17">
        <v>0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4</v>
      </c>
      <c r="H40" s="17">
        <v>0</v>
      </c>
      <c r="I40" s="17">
        <v>4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12</v>
      </c>
      <c r="H42" s="17">
        <v>0</v>
      </c>
      <c r="I42" s="17">
        <v>4</v>
      </c>
      <c r="J42" s="17">
        <v>1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0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7</v>
      </c>
      <c r="H45" s="17">
        <v>7</v>
      </c>
      <c r="I45" s="17">
        <v>3</v>
      </c>
      <c r="J45" s="17">
        <v>3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200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5</v>
      </c>
      <c r="H58" s="17">
        <f t="shared" ref="H58:J58" si="3">SUM(H59:H64)</f>
        <v>0</v>
      </c>
      <c r="I58" s="17">
        <f t="shared" si="3"/>
        <v>5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17"/>
      <c r="I61" s="17"/>
      <c r="J61" s="17"/>
      <c r="L61" s="37">
        <f>G42-G61</f>
        <v>12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17"/>
      <c r="I62" s="17"/>
      <c r="J62" s="17"/>
      <c r="L62" s="37">
        <f>G40-G62</f>
        <v>4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17"/>
      <c r="I63" s="17">
        <v>1</v>
      </c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4</v>
      </c>
      <c r="H64" s="17"/>
      <c r="I64" s="17">
        <v>4</v>
      </c>
      <c r="J64" s="17"/>
      <c r="L64" s="37">
        <f>(G41+G43+G45)-G64</f>
        <v>3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318</v>
      </c>
      <c r="H65" s="17">
        <f t="shared" ref="H65:J65" si="5">SUM(H66:H70)</f>
        <v>298</v>
      </c>
      <c r="I65" s="17">
        <f t="shared" si="5"/>
        <v>20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127</v>
      </c>
      <c r="H66" s="17">
        <v>119</v>
      </c>
      <c r="I66" s="17">
        <v>8</v>
      </c>
      <c r="J66" s="17">
        <v>0</v>
      </c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36</v>
      </c>
      <c r="H67" s="17">
        <v>33</v>
      </c>
      <c r="I67" s="17">
        <v>3</v>
      </c>
      <c r="J67" s="17">
        <v>0</v>
      </c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52</v>
      </c>
      <c r="H68" s="17">
        <v>47</v>
      </c>
      <c r="I68" s="17">
        <v>5</v>
      </c>
      <c r="J68" s="17">
        <v>0</v>
      </c>
      <c r="L68" s="37">
        <f>G37-G68</f>
        <v>-52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47</v>
      </c>
      <c r="H69" s="17">
        <v>43</v>
      </c>
      <c r="I69" s="17">
        <v>4</v>
      </c>
      <c r="J69" s="17">
        <v>0</v>
      </c>
      <c r="L69" s="37">
        <f>G39-G69</f>
        <v>-47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56</v>
      </c>
      <c r="H70" s="17">
        <v>56</v>
      </c>
      <c r="I70" s="17">
        <v>0</v>
      </c>
      <c r="J70" s="17">
        <v>0</v>
      </c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7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7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5.0999999999999997E-2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N80"/>
  <sheetViews>
    <sheetView topLeftCell="A64" workbookViewId="0">
      <selection activeCell="H29" sqref="H29:J29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107</v>
      </c>
      <c r="E6" s="18">
        <v>1</v>
      </c>
      <c r="F6" s="18">
        <v>2</v>
      </c>
      <c r="G6" s="18">
        <v>110</v>
      </c>
      <c r="H6" s="17" t="s">
        <v>7</v>
      </c>
      <c r="I6" s="17" t="s">
        <v>7</v>
      </c>
      <c r="J6" s="36">
        <f>SUM(D6:F6)</f>
        <v>110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11</v>
      </c>
      <c r="E8" s="18">
        <v>0</v>
      </c>
      <c r="F8" s="18">
        <v>0</v>
      </c>
      <c r="G8" s="18">
        <v>11</v>
      </c>
      <c r="H8" s="17" t="s">
        <v>7</v>
      </c>
      <c r="I8" s="17" t="s">
        <v>7</v>
      </c>
      <c r="J8" s="36">
        <f t="shared" si="0"/>
        <v>11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1</v>
      </c>
      <c r="F9" s="17">
        <v>2</v>
      </c>
      <c r="G9" s="18">
        <v>3</v>
      </c>
      <c r="H9" s="17" t="s">
        <v>7</v>
      </c>
      <c r="I9" s="17" t="s">
        <v>7</v>
      </c>
      <c r="J9" s="36">
        <f t="shared" si="0"/>
        <v>3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3</v>
      </c>
      <c r="E10" s="17">
        <v>0</v>
      </c>
      <c r="F10" s="17">
        <v>0</v>
      </c>
      <c r="G10" s="18">
        <v>3</v>
      </c>
      <c r="H10" s="17" t="s">
        <v>7</v>
      </c>
      <c r="I10" s="17" t="s">
        <v>7</v>
      </c>
      <c r="J10" s="36">
        <f t="shared" si="0"/>
        <v>3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9563</v>
      </c>
      <c r="E11" s="17">
        <v>0</v>
      </c>
      <c r="F11" s="17">
        <v>0</v>
      </c>
      <c r="G11" s="18">
        <v>9563</v>
      </c>
      <c r="H11" s="17">
        <v>6845</v>
      </c>
      <c r="I11" s="17">
        <v>2175</v>
      </c>
      <c r="J11" s="36">
        <f t="shared" si="0"/>
        <v>9563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7117</v>
      </c>
      <c r="E12" s="17">
        <v>0</v>
      </c>
      <c r="F12" s="17">
        <v>0</v>
      </c>
      <c r="G12" s="18">
        <v>7117</v>
      </c>
      <c r="H12" s="17">
        <v>4852</v>
      </c>
      <c r="I12" s="17">
        <v>1330</v>
      </c>
      <c r="J12" s="36">
        <f t="shared" si="0"/>
        <v>7117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1604</v>
      </c>
      <c r="E13" s="17">
        <v>0</v>
      </c>
      <c r="F13" s="17">
        <v>0</v>
      </c>
      <c r="G13" s="18">
        <v>1604</v>
      </c>
      <c r="H13" s="17">
        <v>1224</v>
      </c>
      <c r="I13" s="17">
        <v>315</v>
      </c>
      <c r="J13" s="36">
        <f t="shared" si="0"/>
        <v>1604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140</v>
      </c>
      <c r="F14" s="17">
        <v>1581</v>
      </c>
      <c r="G14" s="18">
        <v>1721</v>
      </c>
      <c r="H14" s="17">
        <v>1341</v>
      </c>
      <c r="I14" s="17">
        <v>1721</v>
      </c>
      <c r="J14" s="36">
        <f t="shared" si="0"/>
        <v>1721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140</v>
      </c>
      <c r="F15" s="17">
        <v>1581</v>
      </c>
      <c r="G15" s="18">
        <v>1721</v>
      </c>
      <c r="H15" s="17">
        <v>1284</v>
      </c>
      <c r="I15" s="17">
        <v>1721</v>
      </c>
      <c r="J15" s="36">
        <f t="shared" si="0"/>
        <v>1721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2</v>
      </c>
      <c r="F16" s="17">
        <v>135</v>
      </c>
      <c r="G16" s="18">
        <v>137</v>
      </c>
      <c r="H16" s="17">
        <v>103</v>
      </c>
      <c r="I16" s="17">
        <v>137</v>
      </c>
      <c r="J16" s="36">
        <f t="shared" si="0"/>
        <v>137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9563</v>
      </c>
      <c r="E17" s="17">
        <v>140</v>
      </c>
      <c r="F17" s="17">
        <v>1581</v>
      </c>
      <c r="G17" s="18">
        <f>G11+G14</f>
        <v>11284</v>
      </c>
      <c r="H17" s="17">
        <f>H11+H14</f>
        <v>8186</v>
      </c>
      <c r="I17" s="17">
        <v>3896</v>
      </c>
      <c r="J17" s="36">
        <f t="shared" si="0"/>
        <v>11284</v>
      </c>
      <c r="K17" s="36">
        <f>H11+H14</f>
        <v>8186</v>
      </c>
      <c r="L17" s="36">
        <f>I11+I14</f>
        <v>3896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7117</v>
      </c>
      <c r="E18" s="17">
        <v>140</v>
      </c>
      <c r="F18" s="17">
        <v>1581</v>
      </c>
      <c r="G18" s="18">
        <v>8838</v>
      </c>
      <c r="H18" s="17">
        <f>H12+H15</f>
        <v>6136</v>
      </c>
      <c r="I18" s="17">
        <f>I12+I15</f>
        <v>3051</v>
      </c>
      <c r="J18" s="43">
        <f t="shared" si="0"/>
        <v>8838</v>
      </c>
      <c r="K18" s="43">
        <f>H12+H15</f>
        <v>6136</v>
      </c>
      <c r="L18" s="43">
        <f>I12+I15</f>
        <v>3051</v>
      </c>
      <c r="N18" s="42"/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74.422252431245425</v>
      </c>
      <c r="E19" s="35">
        <f t="shared" ref="E19:I19" si="1">E18*100/E17</f>
        <v>100</v>
      </c>
      <c r="F19" s="35">
        <f t="shared" si="1"/>
        <v>100</v>
      </c>
      <c r="G19" s="35">
        <f t="shared" si="1"/>
        <v>78.323289613612189</v>
      </c>
      <c r="H19" s="35">
        <f t="shared" si="1"/>
        <v>74.957244075250429</v>
      </c>
      <c r="I19" s="35">
        <f t="shared" si="1"/>
        <v>78.311088295687881</v>
      </c>
      <c r="J19" s="44">
        <f>G12+G15</f>
        <v>8838</v>
      </c>
      <c r="K19" s="45">
        <f>H12+H15</f>
        <v>6136</v>
      </c>
      <c r="L19" s="45">
        <f>I12+I15</f>
        <v>3051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7</v>
      </c>
      <c r="E20" s="17"/>
      <c r="F20" s="17"/>
      <c r="G20" s="17">
        <v>7</v>
      </c>
      <c r="H20" s="17">
        <v>4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7124</v>
      </c>
      <c r="E22" s="19">
        <f t="shared" ref="E22:G22" si="2">E18+E20+E21</f>
        <v>140</v>
      </c>
      <c r="F22" s="19">
        <f t="shared" si="2"/>
        <v>1581</v>
      </c>
      <c r="G22" s="19">
        <f t="shared" si="2"/>
        <v>8845</v>
      </c>
      <c r="H22" s="19">
        <f>H18+H20+H21</f>
        <v>6140</v>
      </c>
      <c r="I22" s="19">
        <f>I18+I21</f>
        <v>3051</v>
      </c>
      <c r="J22" s="36">
        <f>G18+G20+G21</f>
        <v>8845</v>
      </c>
      <c r="K22" s="36">
        <f>H18+H20+H21</f>
        <v>6140</v>
      </c>
      <c r="L22" s="36">
        <f>I18+I21</f>
        <v>3051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25</v>
      </c>
      <c r="E23" s="17"/>
      <c r="F23" s="17"/>
      <c r="G23" s="17">
        <v>25</v>
      </c>
      <c r="H23" s="17">
        <v>22</v>
      </c>
      <c r="I23" s="17">
        <v>2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17">
        <f>G31+G32</f>
        <v>110</v>
      </c>
      <c r="H29" s="17">
        <f t="shared" ref="H29:J29" si="3">H31+H32</f>
        <v>0</v>
      </c>
      <c r="I29" s="17">
        <f t="shared" si="3"/>
        <v>89</v>
      </c>
      <c r="J29" s="17">
        <f t="shared" si="3"/>
        <v>3</v>
      </c>
      <c r="K29" s="37">
        <f>G31+G32</f>
        <v>110</v>
      </c>
      <c r="L29" s="37">
        <f>H31+H32</f>
        <v>0</v>
      </c>
      <c r="M29" s="37">
        <f>I31+I32</f>
        <v>89</v>
      </c>
      <c r="N29" s="37">
        <f>J31+J32</f>
        <v>3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17" t="s">
        <v>7</v>
      </c>
      <c r="H30" s="17" t="s">
        <v>7</v>
      </c>
      <c r="I30" s="17" t="s">
        <v>7</v>
      </c>
      <c r="J30" s="17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17">
        <v>107</v>
      </c>
      <c r="H31" s="17">
        <v>0</v>
      </c>
      <c r="I31" s="17">
        <v>89</v>
      </c>
      <c r="J31" s="17">
        <v>0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17">
        <v>3</v>
      </c>
      <c r="H32" s="17">
        <v>0</v>
      </c>
      <c r="I32" s="17">
        <v>0</v>
      </c>
      <c r="J32" s="17">
        <v>3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17">
        <v>6</v>
      </c>
      <c r="H33" s="17">
        <v>1</v>
      </c>
      <c r="I33" s="17">
        <v>2</v>
      </c>
      <c r="J33" s="17">
        <v>0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17">
        <v>472</v>
      </c>
      <c r="H34" s="17">
        <v>0</v>
      </c>
      <c r="I34" s="17">
        <v>376</v>
      </c>
      <c r="J34" s="17">
        <v>42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17">
        <v>219</v>
      </c>
      <c r="H35" s="17">
        <v>0</v>
      </c>
      <c r="I35" s="17">
        <v>181</v>
      </c>
      <c r="J35" s="17">
        <v>13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17">
        <v>147</v>
      </c>
      <c r="H36" s="17">
        <v>0</v>
      </c>
      <c r="I36" s="17">
        <v>122</v>
      </c>
      <c r="J36" s="17">
        <v>8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17">
        <v>0</v>
      </c>
      <c r="H37" s="17">
        <v>0</v>
      </c>
      <c r="I37" s="17">
        <v>0</v>
      </c>
      <c r="J37" s="17"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17">
        <v>0</v>
      </c>
      <c r="H38" s="17">
        <v>0</v>
      </c>
      <c r="I38" s="17">
        <v>0</v>
      </c>
      <c r="J38" s="17"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17">
        <v>41</v>
      </c>
      <c r="H39" s="17">
        <v>0</v>
      </c>
      <c r="I39" s="17">
        <v>29</v>
      </c>
      <c r="J39" s="17"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17">
        <v>1</v>
      </c>
      <c r="H40" s="17">
        <v>0</v>
      </c>
      <c r="I40" s="17">
        <v>1</v>
      </c>
      <c r="J40" s="17"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17">
        <v>0</v>
      </c>
      <c r="H41" s="17">
        <v>0</v>
      </c>
      <c r="I41" s="17">
        <v>0</v>
      </c>
      <c r="J41" s="17"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17">
        <v>0</v>
      </c>
      <c r="H42" s="17">
        <v>0</v>
      </c>
      <c r="I42" s="17">
        <v>0</v>
      </c>
      <c r="J42" s="17"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17">
        <v>0</v>
      </c>
      <c r="H43" s="17">
        <v>0</v>
      </c>
      <c r="I43" s="17">
        <v>0</v>
      </c>
      <c r="J43" s="17"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17">
        <v>1</v>
      </c>
      <c r="H44" s="17">
        <v>1</v>
      </c>
      <c r="I44" s="17">
        <v>0</v>
      </c>
      <c r="J44" s="17"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17">
        <v>2</v>
      </c>
      <c r="H45" s="17">
        <v>2</v>
      </c>
      <c r="I45" s="17">
        <v>2</v>
      </c>
      <c r="J45" s="17"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22">
        <v>0</v>
      </c>
      <c r="H46" s="22">
        <v>0</v>
      </c>
      <c r="I46" s="22">
        <v>0</v>
      </c>
      <c r="J46" s="22"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22">
        <v>0</v>
      </c>
      <c r="H47" s="22">
        <v>0</v>
      </c>
      <c r="I47" s="22">
        <v>0</v>
      </c>
      <c r="J47" s="22"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18">
        <v>0</v>
      </c>
      <c r="H48" s="18">
        <v>0</v>
      </c>
      <c r="I48" s="18">
        <v>0</v>
      </c>
      <c r="J48" s="18"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17">
        <v>0</v>
      </c>
      <c r="H49" s="17">
        <v>0</v>
      </c>
      <c r="I49" s="17">
        <v>0</v>
      </c>
      <c r="J49" s="17"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17">
        <v>0</v>
      </c>
      <c r="H50" s="17">
        <v>0</v>
      </c>
      <c r="I50" s="17">
        <v>0</v>
      </c>
      <c r="J50" s="17"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17">
        <v>0</v>
      </c>
      <c r="H51" s="17">
        <v>0</v>
      </c>
      <c r="I51" s="17">
        <v>0</v>
      </c>
      <c r="J51" s="17"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2</v>
      </c>
      <c r="H58" s="17">
        <f t="shared" ref="H58:J58" si="4">SUM(H59:H64)</f>
        <v>2</v>
      </c>
      <c r="I58" s="17">
        <f t="shared" si="4"/>
        <v>0</v>
      </c>
      <c r="J58" s="17">
        <f t="shared" si="4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17"/>
      <c r="I59" s="17"/>
      <c r="J59" s="17"/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5">SUM(H60:J60)</f>
        <v>0</v>
      </c>
      <c r="H60" s="17"/>
      <c r="I60" s="17"/>
      <c r="J60" s="17"/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5"/>
        <v>0</v>
      </c>
      <c r="H61" s="17"/>
      <c r="I61" s="17"/>
      <c r="J61" s="17"/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5"/>
        <v>0</v>
      </c>
      <c r="H62" s="17"/>
      <c r="I62" s="17"/>
      <c r="J62" s="17"/>
      <c r="L62" s="37">
        <f>G40-G62</f>
        <v>1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5"/>
        <v>0</v>
      </c>
      <c r="H63" s="17"/>
      <c r="I63" s="17"/>
      <c r="J63" s="17"/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5"/>
        <v>2</v>
      </c>
      <c r="H64" s="17">
        <v>2</v>
      </c>
      <c r="I64" s="17"/>
      <c r="J64" s="17"/>
      <c r="L64" s="37">
        <f>(G41+G43+G45)-G64</f>
        <v>0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146</v>
      </c>
      <c r="H65" s="17">
        <f t="shared" ref="H65:J65" si="6">SUM(H66:H70)</f>
        <v>146</v>
      </c>
      <c r="I65" s="17">
        <f t="shared" si="6"/>
        <v>0</v>
      </c>
      <c r="J65" s="17">
        <f t="shared" si="6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7">SUM(H66:J66)</f>
        <v>102</v>
      </c>
      <c r="H66" s="17">
        <v>102</v>
      </c>
      <c r="I66" s="17"/>
      <c r="J66" s="17"/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7"/>
        <v>17</v>
      </c>
      <c r="H67" s="17">
        <v>17</v>
      </c>
      <c r="I67" s="17"/>
      <c r="J67" s="17"/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7"/>
        <v>0</v>
      </c>
      <c r="H68" s="17"/>
      <c r="I68" s="17"/>
      <c r="J68" s="17"/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7"/>
        <v>27</v>
      </c>
      <c r="H69" s="17">
        <v>27</v>
      </c>
      <c r="I69" s="17"/>
      <c r="J69" s="17"/>
      <c r="L69" s="37">
        <f>G39-G69</f>
        <v>14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7"/>
        <v>0</v>
      </c>
      <c r="H70" s="17"/>
      <c r="I70" s="17"/>
      <c r="J70" s="17"/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f t="shared" ref="I76:I77" si="8">SUM(J76:L76)</f>
        <v>0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f t="shared" si="8"/>
        <v>0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0.03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N80"/>
  <sheetViews>
    <sheetView topLeftCell="A61" workbookViewId="0">
      <selection activeCell="G22" sqref="G22"/>
    </sheetView>
  </sheetViews>
  <sheetFormatPr defaultRowHeight="12.75" x14ac:dyDescent="0.2"/>
  <sheetData>
    <row r="1" spans="1:10" ht="22.5" customHeight="1" x14ac:dyDescent="0.2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104" t="s">
        <v>0</v>
      </c>
      <c r="B2" s="110" t="s">
        <v>27</v>
      </c>
      <c r="C2" s="110"/>
      <c r="D2" s="105" t="s">
        <v>1</v>
      </c>
      <c r="E2" s="105" t="s">
        <v>97</v>
      </c>
      <c r="F2" s="105" t="s">
        <v>98</v>
      </c>
      <c r="G2" s="97" t="s">
        <v>4</v>
      </c>
      <c r="H2" s="107" t="s">
        <v>2</v>
      </c>
      <c r="I2" s="108"/>
      <c r="J2" s="141" t="s">
        <v>136</v>
      </c>
    </row>
    <row r="3" spans="1:10" ht="12.75" customHeight="1" x14ac:dyDescent="0.2">
      <c r="A3" s="104"/>
      <c r="B3" s="110"/>
      <c r="C3" s="110"/>
      <c r="D3" s="105"/>
      <c r="E3" s="105"/>
      <c r="F3" s="105"/>
      <c r="G3" s="98"/>
      <c r="H3" s="105" t="s">
        <v>3</v>
      </c>
      <c r="I3" s="105"/>
      <c r="J3" s="142"/>
    </row>
    <row r="4" spans="1:10" ht="25.5" x14ac:dyDescent="0.2">
      <c r="A4" s="104"/>
      <c r="B4" s="110"/>
      <c r="C4" s="110"/>
      <c r="D4" s="105"/>
      <c r="E4" s="105"/>
      <c r="F4" s="105"/>
      <c r="G4" s="99"/>
      <c r="H4" s="32" t="s">
        <v>5</v>
      </c>
      <c r="I4" s="32" t="s">
        <v>16</v>
      </c>
      <c r="J4" s="142"/>
    </row>
    <row r="5" spans="1:10" x14ac:dyDescent="0.2">
      <c r="A5" s="31">
        <v>1</v>
      </c>
      <c r="B5" s="105">
        <v>2</v>
      </c>
      <c r="C5" s="105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3"/>
    </row>
    <row r="6" spans="1:10" ht="15.75" customHeight="1" x14ac:dyDescent="0.2">
      <c r="A6" s="31">
        <v>1</v>
      </c>
      <c r="B6" s="106" t="s">
        <v>6</v>
      </c>
      <c r="C6" s="106"/>
      <c r="D6" s="18">
        <v>152</v>
      </c>
      <c r="E6" s="18">
        <v>0</v>
      </c>
      <c r="F6" s="18">
        <v>0</v>
      </c>
      <c r="G6" s="18">
        <v>152</v>
      </c>
      <c r="H6" s="17" t="s">
        <v>7</v>
      </c>
      <c r="I6" s="17" t="s">
        <v>7</v>
      </c>
      <c r="J6" s="36">
        <f>SUM(D6:F6)</f>
        <v>152</v>
      </c>
    </row>
    <row r="7" spans="1:10" ht="15.75" customHeight="1" x14ac:dyDescent="0.2">
      <c r="A7" s="31"/>
      <c r="B7" s="140" t="s">
        <v>3</v>
      </c>
      <c r="C7" s="140"/>
      <c r="D7" s="17" t="s">
        <v>7</v>
      </c>
      <c r="E7" s="17" t="s">
        <v>7</v>
      </c>
      <c r="F7" s="17" t="s">
        <v>7</v>
      </c>
      <c r="G7" s="18" t="s">
        <v>7</v>
      </c>
      <c r="H7" s="17" t="s">
        <v>7</v>
      </c>
      <c r="I7" s="17" t="s">
        <v>7</v>
      </c>
      <c r="J7" s="36">
        <f t="shared" ref="J7:J18" si="0">SUM(D7:F7)</f>
        <v>0</v>
      </c>
    </row>
    <row r="8" spans="1:10" ht="15.75" customHeight="1" x14ac:dyDescent="0.2">
      <c r="A8" s="11" t="s">
        <v>55</v>
      </c>
      <c r="B8" s="106" t="s">
        <v>56</v>
      </c>
      <c r="C8" s="106"/>
      <c r="D8" s="18">
        <v>0</v>
      </c>
      <c r="E8" s="18">
        <v>0</v>
      </c>
      <c r="F8" s="18">
        <v>0</v>
      </c>
      <c r="G8" s="18">
        <v>0</v>
      </c>
      <c r="H8" s="17" t="s">
        <v>7</v>
      </c>
      <c r="I8" s="17" t="s">
        <v>7</v>
      </c>
      <c r="J8" s="36">
        <f t="shared" si="0"/>
        <v>0</v>
      </c>
    </row>
    <row r="9" spans="1:10" ht="15.75" customHeight="1" x14ac:dyDescent="0.2">
      <c r="A9" s="11" t="s">
        <v>58</v>
      </c>
      <c r="B9" s="106" t="s">
        <v>57</v>
      </c>
      <c r="C9" s="106" t="s">
        <v>8</v>
      </c>
      <c r="D9" s="17" t="s">
        <v>7</v>
      </c>
      <c r="E9" s="17">
        <v>0</v>
      </c>
      <c r="F9" s="17">
        <v>0</v>
      </c>
      <c r="G9" s="18">
        <v>0</v>
      </c>
      <c r="H9" s="17" t="s">
        <v>7</v>
      </c>
      <c r="I9" s="17" t="s">
        <v>7</v>
      </c>
      <c r="J9" s="36">
        <f t="shared" si="0"/>
        <v>0</v>
      </c>
    </row>
    <row r="10" spans="1:10" ht="15.75" customHeight="1" x14ac:dyDescent="0.2">
      <c r="A10" s="11" t="s">
        <v>59</v>
      </c>
      <c r="B10" s="106" t="s">
        <v>9</v>
      </c>
      <c r="C10" s="106" t="s">
        <v>9</v>
      </c>
      <c r="D10" s="17">
        <v>0</v>
      </c>
      <c r="E10" s="17">
        <v>0</v>
      </c>
      <c r="F10" s="17">
        <v>0</v>
      </c>
      <c r="G10" s="18">
        <v>0</v>
      </c>
      <c r="H10" s="17" t="s">
        <v>7</v>
      </c>
      <c r="I10" s="17" t="s">
        <v>7</v>
      </c>
      <c r="J10" s="36">
        <f t="shared" si="0"/>
        <v>0</v>
      </c>
    </row>
    <row r="11" spans="1:10" ht="15.75" customHeight="1" x14ac:dyDescent="0.2">
      <c r="A11" s="11" t="s">
        <v>60</v>
      </c>
      <c r="B11" s="106" t="s">
        <v>10</v>
      </c>
      <c r="C11" s="106" t="s">
        <v>10</v>
      </c>
      <c r="D11" s="18">
        <v>15021</v>
      </c>
      <c r="E11" s="17">
        <v>0</v>
      </c>
      <c r="F11" s="17">
        <v>0</v>
      </c>
      <c r="G11" s="18">
        <v>15021</v>
      </c>
      <c r="H11" s="17">
        <v>11082</v>
      </c>
      <c r="I11" s="17">
        <v>3820</v>
      </c>
      <c r="J11" s="36">
        <f t="shared" si="0"/>
        <v>15021</v>
      </c>
    </row>
    <row r="12" spans="1:10" ht="15.75" customHeight="1" x14ac:dyDescent="0.2">
      <c r="A12" s="11" t="s">
        <v>61</v>
      </c>
      <c r="B12" s="106" t="s">
        <v>111</v>
      </c>
      <c r="C12" s="106" t="s">
        <v>11</v>
      </c>
      <c r="D12" s="18">
        <v>5747</v>
      </c>
      <c r="E12" s="17">
        <v>0</v>
      </c>
      <c r="F12" s="17">
        <v>0</v>
      </c>
      <c r="G12" s="18">
        <v>5747</v>
      </c>
      <c r="H12" s="17">
        <v>4879</v>
      </c>
      <c r="I12" s="17">
        <v>2390</v>
      </c>
      <c r="J12" s="36">
        <f t="shared" si="0"/>
        <v>5747</v>
      </c>
    </row>
    <row r="13" spans="1:10" ht="15.75" customHeight="1" x14ac:dyDescent="0.2">
      <c r="A13" s="11" t="s">
        <v>62</v>
      </c>
      <c r="B13" s="106" t="s">
        <v>112</v>
      </c>
      <c r="C13" s="106" t="s">
        <v>12</v>
      </c>
      <c r="D13" s="18">
        <v>120</v>
      </c>
      <c r="E13" s="17">
        <v>0</v>
      </c>
      <c r="F13" s="17">
        <v>0</v>
      </c>
      <c r="G13" s="18">
        <v>120</v>
      </c>
      <c r="H13" s="17">
        <v>110</v>
      </c>
      <c r="I13" s="17">
        <v>25</v>
      </c>
      <c r="J13" s="36">
        <f t="shared" si="0"/>
        <v>120</v>
      </c>
    </row>
    <row r="14" spans="1:10" ht="15.75" customHeight="1" x14ac:dyDescent="0.2">
      <c r="A14" s="11" t="s">
        <v>63</v>
      </c>
      <c r="B14" s="106" t="s">
        <v>64</v>
      </c>
      <c r="C14" s="106" t="s">
        <v>13</v>
      </c>
      <c r="D14" s="18" t="s">
        <v>7</v>
      </c>
      <c r="E14" s="17">
        <v>0</v>
      </c>
      <c r="F14" s="17">
        <v>0</v>
      </c>
      <c r="G14" s="18">
        <v>0</v>
      </c>
      <c r="H14" s="17">
        <v>0</v>
      </c>
      <c r="I14" s="17">
        <v>0</v>
      </c>
      <c r="J14" s="36">
        <f t="shared" si="0"/>
        <v>0</v>
      </c>
    </row>
    <row r="15" spans="1:10" ht="15.75" customHeight="1" x14ac:dyDescent="0.2">
      <c r="A15" s="11" t="s">
        <v>65</v>
      </c>
      <c r="B15" s="106" t="s">
        <v>111</v>
      </c>
      <c r="C15" s="106" t="s">
        <v>11</v>
      </c>
      <c r="D15" s="18" t="s">
        <v>7</v>
      </c>
      <c r="E15" s="17">
        <v>0</v>
      </c>
      <c r="F15" s="17">
        <v>0</v>
      </c>
      <c r="G15" s="18">
        <v>0</v>
      </c>
      <c r="H15" s="17">
        <v>0</v>
      </c>
      <c r="I15" s="17">
        <v>0</v>
      </c>
      <c r="J15" s="36">
        <f t="shared" si="0"/>
        <v>0</v>
      </c>
    </row>
    <row r="16" spans="1:10" ht="15.75" customHeight="1" x14ac:dyDescent="0.2">
      <c r="A16" s="11" t="s">
        <v>66</v>
      </c>
      <c r="B16" s="106" t="s">
        <v>112</v>
      </c>
      <c r="C16" s="106" t="s">
        <v>12</v>
      </c>
      <c r="D16" s="18" t="s">
        <v>7</v>
      </c>
      <c r="E16" s="17">
        <v>0</v>
      </c>
      <c r="F16" s="17">
        <v>0</v>
      </c>
      <c r="G16" s="18">
        <v>0</v>
      </c>
      <c r="H16" s="17">
        <v>0</v>
      </c>
      <c r="I16" s="17">
        <v>0</v>
      </c>
      <c r="J16" s="36">
        <f t="shared" si="0"/>
        <v>0</v>
      </c>
    </row>
    <row r="17" spans="1:14" ht="15.75" customHeight="1" x14ac:dyDescent="0.2">
      <c r="A17" s="11" t="s">
        <v>68</v>
      </c>
      <c r="B17" s="106" t="s">
        <v>67</v>
      </c>
      <c r="C17" s="106" t="s">
        <v>14</v>
      </c>
      <c r="D17" s="18">
        <v>15021</v>
      </c>
      <c r="E17" s="17">
        <v>0</v>
      </c>
      <c r="F17" s="17">
        <v>0</v>
      </c>
      <c r="G17" s="18">
        <v>15021</v>
      </c>
      <c r="H17" s="17">
        <v>11082</v>
      </c>
      <c r="I17" s="17">
        <v>3820</v>
      </c>
      <c r="J17" s="36">
        <f t="shared" si="0"/>
        <v>15021</v>
      </c>
      <c r="K17" s="36">
        <f>H11+H14</f>
        <v>11082</v>
      </c>
      <c r="L17" s="36">
        <f>I11+I14</f>
        <v>3820</v>
      </c>
      <c r="N17" s="46"/>
    </row>
    <row r="18" spans="1:14" ht="15.75" customHeight="1" x14ac:dyDescent="0.2">
      <c r="A18" s="11" t="s">
        <v>69</v>
      </c>
      <c r="B18" s="106" t="s">
        <v>111</v>
      </c>
      <c r="C18" s="106" t="s">
        <v>11</v>
      </c>
      <c r="D18" s="18">
        <v>5747</v>
      </c>
      <c r="E18" s="17">
        <v>0</v>
      </c>
      <c r="F18" s="17">
        <v>0</v>
      </c>
      <c r="G18" s="18">
        <v>5747</v>
      </c>
      <c r="H18" s="17">
        <v>4879</v>
      </c>
      <c r="I18" s="17">
        <v>2390</v>
      </c>
      <c r="J18" s="43">
        <f t="shared" si="0"/>
        <v>5747</v>
      </c>
      <c r="K18" s="43">
        <f>H12+H15</f>
        <v>4879</v>
      </c>
      <c r="L18" s="43">
        <f>I12+I15</f>
        <v>2390</v>
      </c>
    </row>
    <row r="19" spans="1:14" ht="12.75" customHeight="1" x14ac:dyDescent="0.2">
      <c r="A19" s="11" t="s">
        <v>71</v>
      </c>
      <c r="B19" s="106" t="s">
        <v>70</v>
      </c>
      <c r="C19" s="106" t="s">
        <v>15</v>
      </c>
      <c r="D19" s="35">
        <f>D18*100/D17</f>
        <v>38.259769655815191</v>
      </c>
      <c r="E19" s="35" t="e">
        <f t="shared" ref="E19:I19" si="1">E18*100/E17</f>
        <v>#DIV/0!</v>
      </c>
      <c r="F19" s="35" t="e">
        <f t="shared" si="1"/>
        <v>#DIV/0!</v>
      </c>
      <c r="G19" s="35">
        <f t="shared" si="1"/>
        <v>38.259769655815191</v>
      </c>
      <c r="H19" s="35">
        <f t="shared" si="1"/>
        <v>44.026349034470314</v>
      </c>
      <c r="I19" s="35">
        <f t="shared" si="1"/>
        <v>62.565445026178011</v>
      </c>
      <c r="J19" s="44">
        <f>G12+G15</f>
        <v>5747</v>
      </c>
      <c r="K19" s="45">
        <f>H12+H15</f>
        <v>4879</v>
      </c>
      <c r="L19" s="45">
        <f>I12+I15</f>
        <v>2390</v>
      </c>
    </row>
    <row r="20" spans="1:14" ht="15.75" customHeight="1" x14ac:dyDescent="0.2">
      <c r="A20" s="11" t="s">
        <v>72</v>
      </c>
      <c r="B20" s="106" t="s">
        <v>113</v>
      </c>
      <c r="C20" s="106" t="s">
        <v>22</v>
      </c>
      <c r="D20" s="18">
        <v>180</v>
      </c>
      <c r="E20" s="17"/>
      <c r="F20" s="17"/>
      <c r="G20" s="17">
        <v>180</v>
      </c>
      <c r="H20" s="17">
        <v>165</v>
      </c>
      <c r="I20" s="18"/>
      <c r="J20" s="33"/>
    </row>
    <row r="21" spans="1:14" ht="15.75" customHeight="1" x14ac:dyDescent="0.2">
      <c r="A21" s="11" t="s">
        <v>78</v>
      </c>
      <c r="B21" s="111" t="s">
        <v>114</v>
      </c>
      <c r="C21" s="113"/>
      <c r="D21" s="18"/>
      <c r="E21" s="17"/>
      <c r="F21" s="17"/>
      <c r="G21" s="17"/>
      <c r="H21" s="17"/>
      <c r="I21" s="17"/>
      <c r="J21" s="33"/>
    </row>
    <row r="22" spans="1:14" ht="15.75" customHeight="1" x14ac:dyDescent="0.2">
      <c r="A22" s="11" t="s">
        <v>104</v>
      </c>
      <c r="B22" s="106" t="s">
        <v>115</v>
      </c>
      <c r="C22" s="106" t="s">
        <v>23</v>
      </c>
      <c r="D22" s="19">
        <f>D18+D20+D21</f>
        <v>5927</v>
      </c>
      <c r="E22" s="19">
        <f t="shared" ref="E22:G22" si="2">E18+E20+E21</f>
        <v>0</v>
      </c>
      <c r="F22" s="19">
        <f t="shared" si="2"/>
        <v>0</v>
      </c>
      <c r="G22" s="19">
        <f t="shared" si="2"/>
        <v>5927</v>
      </c>
      <c r="H22" s="19">
        <f>H18+H20+H21</f>
        <v>5044</v>
      </c>
      <c r="I22" s="19">
        <f>I18+I21</f>
        <v>2390</v>
      </c>
      <c r="J22" s="36">
        <f>G18+G20+G21</f>
        <v>5927</v>
      </c>
      <c r="K22" s="36">
        <f>H18+H20+H21</f>
        <v>5044</v>
      </c>
      <c r="L22" s="36">
        <f>I18+I21</f>
        <v>2390</v>
      </c>
    </row>
    <row r="23" spans="1:14" ht="15.75" customHeight="1" x14ac:dyDescent="0.2">
      <c r="A23" s="31" t="s">
        <v>79</v>
      </c>
      <c r="B23" s="106" t="s">
        <v>116</v>
      </c>
      <c r="C23" s="106" t="s">
        <v>24</v>
      </c>
      <c r="D23" s="18">
        <v>878</v>
      </c>
      <c r="E23" s="17"/>
      <c r="F23" s="17"/>
      <c r="G23" s="17">
        <v>878</v>
      </c>
      <c r="H23" s="17">
        <v>801</v>
      </c>
      <c r="I23" s="17">
        <v>23</v>
      </c>
      <c r="J23" s="33"/>
    </row>
    <row r="24" spans="1:14" ht="15.75" customHeight="1" x14ac:dyDescent="0.2">
      <c r="A24" s="31" t="s">
        <v>80</v>
      </c>
      <c r="B24" s="106" t="s">
        <v>117</v>
      </c>
      <c r="C24" s="106" t="s">
        <v>25</v>
      </c>
      <c r="D24" s="18"/>
      <c r="E24" s="17"/>
      <c r="F24" s="17"/>
      <c r="G24" s="17"/>
      <c r="H24" s="17"/>
      <c r="I24" s="17"/>
      <c r="J24" s="33"/>
    </row>
    <row r="25" spans="1:14" ht="22.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4" ht="12.75" customHeight="1" x14ac:dyDescent="0.2">
      <c r="A26" s="115" t="s">
        <v>0</v>
      </c>
      <c r="B26" s="116" t="s">
        <v>27</v>
      </c>
      <c r="C26" s="116"/>
      <c r="D26" s="116"/>
      <c r="E26" s="116"/>
      <c r="F26" s="116"/>
      <c r="G26" s="117" t="s">
        <v>28</v>
      </c>
      <c r="H26" s="117" t="s">
        <v>26</v>
      </c>
      <c r="I26" s="117"/>
      <c r="J26" s="117"/>
    </row>
    <row r="27" spans="1:14" ht="76.5" x14ac:dyDescent="0.2">
      <c r="A27" s="115"/>
      <c r="B27" s="116"/>
      <c r="C27" s="116"/>
      <c r="D27" s="116"/>
      <c r="E27" s="116"/>
      <c r="F27" s="116"/>
      <c r="G27" s="117"/>
      <c r="H27" s="34" t="s">
        <v>29</v>
      </c>
      <c r="I27" s="34" t="s">
        <v>5</v>
      </c>
      <c r="J27" s="12" t="s">
        <v>16</v>
      </c>
    </row>
    <row r="28" spans="1:14" x14ac:dyDescent="0.2">
      <c r="A28" s="31">
        <v>1</v>
      </c>
      <c r="B28" s="105">
        <v>2</v>
      </c>
      <c r="C28" s="105"/>
      <c r="D28" s="105"/>
      <c r="E28" s="105"/>
      <c r="F28" s="105"/>
      <c r="G28" s="32">
        <v>3</v>
      </c>
      <c r="H28" s="32">
        <v>4</v>
      </c>
      <c r="I28" s="32">
        <v>5</v>
      </c>
      <c r="J28" s="32">
        <v>6</v>
      </c>
      <c r="K28" s="145" t="s">
        <v>137</v>
      </c>
      <c r="L28" s="146"/>
      <c r="M28" s="146"/>
      <c r="N28" s="146"/>
    </row>
    <row r="29" spans="1:14" ht="15.75" customHeight="1" x14ac:dyDescent="0.2">
      <c r="A29" s="31">
        <v>1</v>
      </c>
      <c r="B29" s="106" t="s">
        <v>30</v>
      </c>
      <c r="C29" s="106"/>
      <c r="D29" s="106"/>
      <c r="E29" s="106"/>
      <c r="F29" s="106"/>
      <c r="G29" s="39">
        <v>152</v>
      </c>
      <c r="H29" s="39">
        <f>'[22]Свод разд 3'!D72</f>
        <v>0</v>
      </c>
      <c r="I29" s="39">
        <v>126</v>
      </c>
      <c r="J29" s="39">
        <v>4</v>
      </c>
      <c r="K29" s="37">
        <f>G31+G32</f>
        <v>152</v>
      </c>
      <c r="L29" s="37">
        <f>H31+H32</f>
        <v>0</v>
      </c>
      <c r="M29" s="37">
        <f>I31+I32</f>
        <v>126</v>
      </c>
      <c r="N29" s="37">
        <f>J31+J32</f>
        <v>4</v>
      </c>
    </row>
    <row r="30" spans="1:14" ht="15.75" customHeight="1" x14ac:dyDescent="0.2">
      <c r="A30" s="31"/>
      <c r="B30" s="100" t="s">
        <v>107</v>
      </c>
      <c r="C30" s="101"/>
      <c r="D30" s="101"/>
      <c r="E30" s="101"/>
      <c r="F30" s="102"/>
      <c r="G30" s="39" t="s">
        <v>7</v>
      </c>
      <c r="H30" s="39" t="s">
        <v>7</v>
      </c>
      <c r="I30" s="39" t="s">
        <v>7</v>
      </c>
      <c r="J30" s="39" t="s">
        <v>7</v>
      </c>
    </row>
    <row r="31" spans="1:14" ht="15.75" customHeight="1" x14ac:dyDescent="0.2">
      <c r="A31" s="31" t="s">
        <v>55</v>
      </c>
      <c r="B31" s="106" t="s">
        <v>108</v>
      </c>
      <c r="C31" s="106"/>
      <c r="D31" s="106"/>
      <c r="E31" s="106"/>
      <c r="F31" s="106"/>
      <c r="G31" s="39">
        <v>152</v>
      </c>
      <c r="H31" s="39">
        <f>'[22]Свод разд 3'!H72</f>
        <v>0</v>
      </c>
      <c r="I31" s="39">
        <v>126</v>
      </c>
      <c r="J31" s="39">
        <v>4</v>
      </c>
    </row>
    <row r="32" spans="1:14" ht="15.75" customHeight="1" x14ac:dyDescent="0.2">
      <c r="A32" s="31" t="s">
        <v>58</v>
      </c>
      <c r="B32" s="106" t="s">
        <v>73</v>
      </c>
      <c r="C32" s="106"/>
      <c r="D32" s="106"/>
      <c r="E32" s="106"/>
      <c r="F32" s="106"/>
      <c r="G32" s="39">
        <f>'[22]Свод разд 3'!K72</f>
        <v>0</v>
      </c>
      <c r="H32" s="39">
        <f>'[22]Свод разд 3'!L72</f>
        <v>0</v>
      </c>
      <c r="I32" s="39">
        <f>'[22]Свод разд 3'!M72</f>
        <v>0</v>
      </c>
      <c r="J32" s="39">
        <f>'[22]Свод разд 3'!N72</f>
        <v>0</v>
      </c>
    </row>
    <row r="33" spans="1:10" ht="15.75" customHeight="1" x14ac:dyDescent="0.2">
      <c r="A33" s="11" t="s">
        <v>74</v>
      </c>
      <c r="B33" s="111" t="s">
        <v>106</v>
      </c>
      <c r="C33" s="112"/>
      <c r="D33" s="112"/>
      <c r="E33" s="112"/>
      <c r="F33" s="113"/>
      <c r="G33" s="39">
        <v>26</v>
      </c>
      <c r="H33" s="39">
        <f>'[22]Свод разд 3'!P72</f>
        <v>0</v>
      </c>
      <c r="I33" s="39">
        <v>20</v>
      </c>
      <c r="J33" s="39">
        <v>1</v>
      </c>
    </row>
    <row r="34" spans="1:10" ht="15.75" customHeight="1" x14ac:dyDescent="0.2">
      <c r="A34" s="11" t="s">
        <v>59</v>
      </c>
      <c r="B34" s="111" t="s">
        <v>31</v>
      </c>
      <c r="C34" s="112"/>
      <c r="D34" s="112"/>
      <c r="E34" s="112"/>
      <c r="F34" s="113"/>
      <c r="G34" s="39">
        <v>304</v>
      </c>
      <c r="H34" s="39">
        <f>'[22]Свод разд 3'!T72</f>
        <v>0</v>
      </c>
      <c r="I34" s="39">
        <v>220</v>
      </c>
      <c r="J34" s="39">
        <v>1</v>
      </c>
    </row>
    <row r="35" spans="1:10" ht="15.75" customHeight="1" x14ac:dyDescent="0.2">
      <c r="A35" s="11" t="s">
        <v>60</v>
      </c>
      <c r="B35" s="111" t="s">
        <v>32</v>
      </c>
      <c r="C35" s="112"/>
      <c r="D35" s="112"/>
      <c r="E35" s="112"/>
      <c r="F35" s="113"/>
      <c r="G35" s="39">
        <v>905</v>
      </c>
      <c r="H35" s="39">
        <f>'[22]Свод разд 3'!X72</f>
        <v>0</v>
      </c>
      <c r="I35" s="39">
        <v>825</v>
      </c>
      <c r="J35" s="39">
        <v>42</v>
      </c>
    </row>
    <row r="36" spans="1:10" ht="15.75" customHeight="1" x14ac:dyDescent="0.2">
      <c r="A36" s="11" t="s">
        <v>61</v>
      </c>
      <c r="B36" s="111" t="s">
        <v>33</v>
      </c>
      <c r="C36" s="112"/>
      <c r="D36" s="112"/>
      <c r="E36" s="112"/>
      <c r="F36" s="113"/>
      <c r="G36" s="39">
        <v>445</v>
      </c>
      <c r="H36" s="39">
        <f>'[22]Свод разд 3'!AB72</f>
        <v>0</v>
      </c>
      <c r="I36" s="39">
        <v>380</v>
      </c>
      <c r="J36" s="39">
        <v>65</v>
      </c>
    </row>
    <row r="37" spans="1:10" ht="15.75" customHeight="1" x14ac:dyDescent="0.2">
      <c r="A37" s="11" t="s">
        <v>63</v>
      </c>
      <c r="B37" s="111" t="s">
        <v>34</v>
      </c>
      <c r="C37" s="112"/>
      <c r="D37" s="112"/>
      <c r="E37" s="112"/>
      <c r="F37" s="113"/>
      <c r="G37" s="39">
        <f>'[22]Свод разд 3'!AE72</f>
        <v>0</v>
      </c>
      <c r="H37" s="39">
        <f>'[22]Свод разд 3'!AF72</f>
        <v>0</v>
      </c>
      <c r="I37" s="39">
        <f>'[22]Свод разд 3'!AG72</f>
        <v>0</v>
      </c>
      <c r="J37" s="39">
        <f>'[22]Свод разд 3'!AH72</f>
        <v>0</v>
      </c>
    </row>
    <row r="38" spans="1:10" ht="15.75" customHeight="1" x14ac:dyDescent="0.2">
      <c r="A38" s="11" t="s">
        <v>65</v>
      </c>
      <c r="B38" s="111" t="s">
        <v>35</v>
      </c>
      <c r="C38" s="112"/>
      <c r="D38" s="112"/>
      <c r="E38" s="112"/>
      <c r="F38" s="113"/>
      <c r="G38" s="39">
        <f>'[22]Свод разд 3'!AI72</f>
        <v>0</v>
      </c>
      <c r="H38" s="39">
        <f>'[22]Свод разд 3'!AJ72</f>
        <v>0</v>
      </c>
      <c r="I38" s="39">
        <f>'[22]Свод разд 3'!AK72</f>
        <v>0</v>
      </c>
      <c r="J38" s="39">
        <f>'[22]Свод разд 3'!AL72</f>
        <v>0</v>
      </c>
    </row>
    <row r="39" spans="1:10" ht="15.75" customHeight="1" x14ac:dyDescent="0.2">
      <c r="A39" s="11" t="s">
        <v>68</v>
      </c>
      <c r="B39" s="111" t="s">
        <v>36</v>
      </c>
      <c r="C39" s="112"/>
      <c r="D39" s="112"/>
      <c r="E39" s="112"/>
      <c r="F39" s="113"/>
      <c r="G39" s="39">
        <v>25</v>
      </c>
      <c r="H39" s="39">
        <f>'[22]Свод разд 3'!AN72</f>
        <v>0</v>
      </c>
      <c r="I39" s="39">
        <v>18</v>
      </c>
      <c r="J39" s="39">
        <f>'[22]Свод разд 3'!AP72</f>
        <v>0</v>
      </c>
    </row>
    <row r="40" spans="1:10" ht="15.75" customHeight="1" x14ac:dyDescent="0.2">
      <c r="A40" s="11" t="s">
        <v>69</v>
      </c>
      <c r="B40" s="111" t="s">
        <v>76</v>
      </c>
      <c r="C40" s="112"/>
      <c r="D40" s="112"/>
      <c r="E40" s="112"/>
      <c r="F40" s="113"/>
      <c r="G40" s="39">
        <v>2</v>
      </c>
      <c r="H40" s="39">
        <f>'[22]Свод разд 3'!AR72</f>
        <v>0</v>
      </c>
      <c r="I40" s="39">
        <v>2</v>
      </c>
      <c r="J40" s="39">
        <f>'[22]Свод разд 3'!AT72</f>
        <v>0</v>
      </c>
    </row>
    <row r="41" spans="1:10" ht="15.75" customHeight="1" x14ac:dyDescent="0.2">
      <c r="A41" s="11" t="s">
        <v>71</v>
      </c>
      <c r="B41" s="111" t="s">
        <v>77</v>
      </c>
      <c r="C41" s="112"/>
      <c r="D41" s="112"/>
      <c r="E41" s="112"/>
      <c r="F41" s="113"/>
      <c r="G41" s="39">
        <f>'[22]Свод разд 3'!AU72</f>
        <v>0</v>
      </c>
      <c r="H41" s="39">
        <f>'[22]Свод разд 3'!AV72</f>
        <v>0</v>
      </c>
      <c r="I41" s="39">
        <f>'[22]Свод разд 3'!AW72</f>
        <v>0</v>
      </c>
      <c r="J41" s="39">
        <f>'[22]Свод разд 3'!AX72</f>
        <v>0</v>
      </c>
    </row>
    <row r="42" spans="1:10" ht="15.75" customHeight="1" x14ac:dyDescent="0.2">
      <c r="A42" s="11" t="s">
        <v>72</v>
      </c>
      <c r="B42" s="111" t="s">
        <v>118</v>
      </c>
      <c r="C42" s="112"/>
      <c r="D42" s="112"/>
      <c r="E42" s="112"/>
      <c r="F42" s="113"/>
      <c r="G42" s="39">
        <f>'[22]Свод разд 3'!AY72</f>
        <v>0</v>
      </c>
      <c r="H42" s="39">
        <f>'[22]Свод разд 3'!AZ72</f>
        <v>0</v>
      </c>
      <c r="I42" s="39">
        <f>'[22]Свод разд 3'!BA72</f>
        <v>0</v>
      </c>
      <c r="J42" s="39">
        <f>'[22]Свод разд 3'!BB72</f>
        <v>0</v>
      </c>
    </row>
    <row r="43" spans="1:10" ht="15.75" customHeight="1" x14ac:dyDescent="0.2">
      <c r="A43" s="11" t="s">
        <v>78</v>
      </c>
      <c r="B43" s="111" t="s">
        <v>119</v>
      </c>
      <c r="C43" s="112"/>
      <c r="D43" s="112"/>
      <c r="E43" s="112"/>
      <c r="F43" s="113"/>
      <c r="G43" s="39">
        <f>'[22]Свод разд 3'!BC72</f>
        <v>0</v>
      </c>
      <c r="H43" s="39">
        <f>'[22]Свод разд 3'!BD72</f>
        <v>0</v>
      </c>
      <c r="I43" s="39">
        <f>'[22]Свод разд 3'!BE72</f>
        <v>0</v>
      </c>
      <c r="J43" s="39">
        <f>'[22]Свод разд 3'!BF72</f>
        <v>0</v>
      </c>
    </row>
    <row r="44" spans="1:10" ht="15.75" customHeight="1" x14ac:dyDescent="0.2">
      <c r="A44" s="11">
        <v>12</v>
      </c>
      <c r="B44" s="111" t="s">
        <v>120</v>
      </c>
      <c r="C44" s="112"/>
      <c r="D44" s="112"/>
      <c r="E44" s="112"/>
      <c r="F44" s="113"/>
      <c r="G44" s="39">
        <v>1</v>
      </c>
      <c r="H44" s="39">
        <v>1</v>
      </c>
      <c r="I44" s="39">
        <v>1</v>
      </c>
      <c r="J44" s="39">
        <f>'[22]Свод разд 3'!BJ72</f>
        <v>0</v>
      </c>
    </row>
    <row r="45" spans="1:10" ht="15.75" customHeight="1" x14ac:dyDescent="0.2">
      <c r="A45" s="11" t="s">
        <v>79</v>
      </c>
      <c r="B45" s="111" t="s">
        <v>121</v>
      </c>
      <c r="C45" s="112"/>
      <c r="D45" s="112"/>
      <c r="E45" s="112"/>
      <c r="F45" s="113"/>
      <c r="G45" s="39">
        <v>1</v>
      </c>
      <c r="H45" s="39">
        <v>1</v>
      </c>
      <c r="I45" s="39">
        <v>1</v>
      </c>
      <c r="J45" s="39">
        <f>'[22]Свод разд 3'!BN72</f>
        <v>0</v>
      </c>
    </row>
    <row r="46" spans="1:10" ht="15.75" customHeight="1" x14ac:dyDescent="0.2">
      <c r="A46" s="11" t="s">
        <v>80</v>
      </c>
      <c r="B46" s="111" t="s">
        <v>122</v>
      </c>
      <c r="C46" s="112"/>
      <c r="D46" s="112"/>
      <c r="E46" s="112"/>
      <c r="F46" s="113"/>
      <c r="G46" s="39">
        <f>'[22]Свод разд 3'!BO72</f>
        <v>0</v>
      </c>
      <c r="H46" s="39">
        <f>'[22]Свод разд 3'!BP72</f>
        <v>0</v>
      </c>
      <c r="I46" s="39">
        <f>'[22]Свод разд 3'!BQ72</f>
        <v>0</v>
      </c>
      <c r="J46" s="39">
        <f>'[22]Свод разд 3'!BR72</f>
        <v>0</v>
      </c>
    </row>
    <row r="47" spans="1:10" ht="15.75" customHeight="1" x14ac:dyDescent="0.2">
      <c r="A47" s="11" t="s">
        <v>81</v>
      </c>
      <c r="B47" s="111" t="s">
        <v>123</v>
      </c>
      <c r="C47" s="112"/>
      <c r="D47" s="112"/>
      <c r="E47" s="112"/>
      <c r="F47" s="113"/>
      <c r="G47" s="39">
        <f>'[22]Свод разд 3'!BS72</f>
        <v>0</v>
      </c>
      <c r="H47" s="39">
        <f>'[22]Свод разд 3'!BT72</f>
        <v>0</v>
      </c>
      <c r="I47" s="39">
        <f>'[22]Свод разд 3'!BU72</f>
        <v>0</v>
      </c>
      <c r="J47" s="39">
        <f>'[22]Свод разд 3'!BV72</f>
        <v>0</v>
      </c>
    </row>
    <row r="48" spans="1:10" ht="15.75" customHeight="1" x14ac:dyDescent="0.2">
      <c r="A48" s="11" t="s">
        <v>82</v>
      </c>
      <c r="B48" s="111" t="s">
        <v>124</v>
      </c>
      <c r="C48" s="112"/>
      <c r="D48" s="112"/>
      <c r="E48" s="112"/>
      <c r="F48" s="113"/>
      <c r="G48" s="39">
        <f>'[22]Свод разд 3'!BW72</f>
        <v>0</v>
      </c>
      <c r="H48" s="39">
        <f>'[22]Свод разд 3'!BX72</f>
        <v>0</v>
      </c>
      <c r="I48" s="39">
        <f>'[22]Свод разд 3'!BY72</f>
        <v>0</v>
      </c>
      <c r="J48" s="39">
        <f>'[22]Свод разд 3'!BZ72</f>
        <v>0</v>
      </c>
    </row>
    <row r="49" spans="1:12" ht="15.75" customHeight="1" x14ac:dyDescent="0.2">
      <c r="A49" s="31" t="s">
        <v>84</v>
      </c>
      <c r="B49" s="106" t="s">
        <v>83</v>
      </c>
      <c r="C49" s="106"/>
      <c r="D49" s="106"/>
      <c r="E49" s="106"/>
      <c r="F49" s="106"/>
      <c r="G49" s="39">
        <f>'[22]Свод разд 3'!CA72</f>
        <v>0</v>
      </c>
      <c r="H49" s="39">
        <f>'[22]Свод разд 3'!CB72</f>
        <v>0</v>
      </c>
      <c r="I49" s="39">
        <f>'[22]Свод разд 3'!CC72</f>
        <v>0</v>
      </c>
      <c r="J49" s="39">
        <f>'[22]Свод разд 3'!CD72</f>
        <v>0</v>
      </c>
    </row>
    <row r="50" spans="1:12" ht="15.75" customHeight="1" x14ac:dyDescent="0.2">
      <c r="A50" s="31" t="s">
        <v>85</v>
      </c>
      <c r="B50" s="106" t="s">
        <v>86</v>
      </c>
      <c r="C50" s="106"/>
      <c r="D50" s="106"/>
      <c r="E50" s="106"/>
      <c r="F50" s="106"/>
      <c r="G50" s="39">
        <f>'[22]Свод разд 3'!CE72</f>
        <v>0</v>
      </c>
      <c r="H50" s="39">
        <f>'[22]Свод разд 3'!CF72</f>
        <v>0</v>
      </c>
      <c r="I50" s="39">
        <f>'[22]Свод разд 3'!CG72</f>
        <v>0</v>
      </c>
      <c r="J50" s="39">
        <f>'[22]Свод разд 3'!CH72</f>
        <v>0</v>
      </c>
    </row>
    <row r="51" spans="1:12" ht="15.75" customHeight="1" x14ac:dyDescent="0.2">
      <c r="A51" s="31" t="s">
        <v>105</v>
      </c>
      <c r="B51" s="106" t="s">
        <v>87</v>
      </c>
      <c r="C51" s="106"/>
      <c r="D51" s="106"/>
      <c r="E51" s="106"/>
      <c r="F51" s="106"/>
      <c r="G51" s="39">
        <f>'[22]Свод разд 3'!CI72</f>
        <v>0</v>
      </c>
      <c r="H51" s="39">
        <f>'[22]Свод разд 3'!CJ72</f>
        <v>0</v>
      </c>
      <c r="I51" s="39">
        <f>'[22]Свод разд 3'!CK72</f>
        <v>0</v>
      </c>
      <c r="J51" s="39">
        <f>'[22]Свод разд 3'!CL72</f>
        <v>0</v>
      </c>
    </row>
    <row r="52" spans="1:12" ht="18.75" x14ac:dyDescent="0.2">
      <c r="A52" s="6"/>
      <c r="B52" s="33"/>
      <c r="C52" s="33"/>
      <c r="D52" s="33"/>
      <c r="E52" s="33"/>
      <c r="F52" s="33"/>
      <c r="G52" s="33"/>
      <c r="H52" s="33"/>
      <c r="I52" s="33"/>
      <c r="J52" s="30" t="s">
        <v>47</v>
      </c>
    </row>
    <row r="53" spans="1:12" ht="22.5" customHeight="1" x14ac:dyDescent="0.2">
      <c r="A53" s="114" t="s">
        <v>88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12.75" customHeight="1" x14ac:dyDescent="0.2">
      <c r="A54" s="115" t="s">
        <v>38</v>
      </c>
      <c r="B54" s="116" t="s">
        <v>27</v>
      </c>
      <c r="C54" s="116"/>
      <c r="D54" s="116"/>
      <c r="E54" s="116"/>
      <c r="F54" s="116"/>
      <c r="G54" s="117" t="s">
        <v>39</v>
      </c>
      <c r="H54" s="117"/>
      <c r="I54" s="117"/>
      <c r="J54" s="117"/>
    </row>
    <row r="55" spans="1:12" ht="12.75" customHeight="1" x14ac:dyDescent="0.2">
      <c r="A55" s="115"/>
      <c r="B55" s="116"/>
      <c r="C55" s="116"/>
      <c r="D55" s="116"/>
      <c r="E55" s="116"/>
      <c r="F55" s="116"/>
      <c r="G55" s="118" t="s">
        <v>4</v>
      </c>
      <c r="H55" s="118" t="s">
        <v>40</v>
      </c>
      <c r="I55" s="118"/>
      <c r="J55" s="118"/>
    </row>
    <row r="56" spans="1:12" ht="197.25" x14ac:dyDescent="0.2">
      <c r="A56" s="115"/>
      <c r="B56" s="116"/>
      <c r="C56" s="116"/>
      <c r="D56" s="116"/>
      <c r="E56" s="116"/>
      <c r="F56" s="116"/>
      <c r="G56" s="118"/>
      <c r="H56" s="14" t="s">
        <v>99</v>
      </c>
      <c r="I56" s="14" t="s">
        <v>100</v>
      </c>
      <c r="J56" s="14" t="s">
        <v>101</v>
      </c>
    </row>
    <row r="57" spans="1:12" x14ac:dyDescent="0.2">
      <c r="A57" s="31">
        <v>1</v>
      </c>
      <c r="B57" s="105">
        <v>2</v>
      </c>
      <c r="C57" s="105"/>
      <c r="D57" s="105"/>
      <c r="E57" s="105"/>
      <c r="F57" s="105"/>
      <c r="G57" s="32">
        <v>3</v>
      </c>
      <c r="H57" s="32">
        <v>4</v>
      </c>
      <c r="I57" s="32">
        <v>5</v>
      </c>
      <c r="J57" s="32">
        <v>6</v>
      </c>
    </row>
    <row r="58" spans="1:12" ht="18.75" customHeight="1" x14ac:dyDescent="0.2">
      <c r="A58" s="31">
        <v>1</v>
      </c>
      <c r="B58" s="132" t="s">
        <v>41</v>
      </c>
      <c r="C58" s="132"/>
      <c r="D58" s="132"/>
      <c r="E58" s="132"/>
      <c r="F58" s="132"/>
      <c r="G58" s="17">
        <f>SUM(G59:G64)</f>
        <v>2</v>
      </c>
      <c r="H58" s="17">
        <f t="shared" ref="H58:J58" si="3">SUM(H59:H64)</f>
        <v>0</v>
      </c>
      <c r="I58" s="17">
        <f t="shared" si="3"/>
        <v>2</v>
      </c>
      <c r="J58" s="17">
        <f t="shared" si="3"/>
        <v>0</v>
      </c>
      <c r="L58" t="s">
        <v>138</v>
      </c>
    </row>
    <row r="59" spans="1:12" ht="15.75" customHeight="1" x14ac:dyDescent="0.2">
      <c r="A59" s="31" t="s">
        <v>55</v>
      </c>
      <c r="B59" s="134" t="s">
        <v>26</v>
      </c>
      <c r="C59" s="143" t="s">
        <v>42</v>
      </c>
      <c r="D59" s="143"/>
      <c r="E59" s="143"/>
      <c r="F59" s="143"/>
      <c r="G59" s="17">
        <f>SUM(H59:J59)</f>
        <v>0</v>
      </c>
      <c r="H59" s="39">
        <f>'[22]Свод разд 4'!H73</f>
        <v>0</v>
      </c>
      <c r="I59" s="39">
        <f>'[22]Свод разд 4'!I73</f>
        <v>0</v>
      </c>
      <c r="J59" s="39">
        <f>'[22]Свод разд 4'!J73</f>
        <v>0</v>
      </c>
      <c r="L59" s="37">
        <f>H29-G59</f>
        <v>0</v>
      </c>
    </row>
    <row r="60" spans="1:12" ht="15.75" customHeight="1" x14ac:dyDescent="0.2">
      <c r="A60" s="31" t="s">
        <v>58</v>
      </c>
      <c r="B60" s="135"/>
      <c r="C60" s="143" t="s">
        <v>89</v>
      </c>
      <c r="D60" s="143"/>
      <c r="E60" s="143"/>
      <c r="F60" s="143"/>
      <c r="G60" s="17">
        <f t="shared" ref="G60:G64" si="4">SUM(H60:J60)</f>
        <v>0</v>
      </c>
      <c r="H60" s="39">
        <f>'[22]Свод разд 4'!L73</f>
        <v>0</v>
      </c>
      <c r="I60" s="39">
        <f>'[22]Свод разд 4'!M73</f>
        <v>0</v>
      </c>
      <c r="J60" s="39">
        <f>'[22]Свод разд 4'!N73</f>
        <v>0</v>
      </c>
      <c r="L60" s="37">
        <f>H37-G60</f>
        <v>0</v>
      </c>
    </row>
    <row r="61" spans="1:12" ht="15.75" customHeight="1" x14ac:dyDescent="0.2">
      <c r="A61" s="31" t="s">
        <v>74</v>
      </c>
      <c r="B61" s="135"/>
      <c r="C61" s="143" t="s">
        <v>125</v>
      </c>
      <c r="D61" s="143"/>
      <c r="E61" s="143"/>
      <c r="F61" s="143"/>
      <c r="G61" s="17">
        <f t="shared" si="4"/>
        <v>0</v>
      </c>
      <c r="H61" s="39">
        <f>'[22]Свод разд 4'!P73</f>
        <v>0</v>
      </c>
      <c r="I61" s="39">
        <f>'[22]Свод разд 4'!Q73</f>
        <v>0</v>
      </c>
      <c r="J61" s="39">
        <f>'[22]Свод разд 4'!R73</f>
        <v>0</v>
      </c>
      <c r="L61" s="37">
        <f>G42-G61</f>
        <v>0</v>
      </c>
    </row>
    <row r="62" spans="1:12" ht="15.75" customHeight="1" x14ac:dyDescent="0.2">
      <c r="A62" s="31" t="s">
        <v>75</v>
      </c>
      <c r="B62" s="135"/>
      <c r="C62" s="144" t="s">
        <v>109</v>
      </c>
      <c r="D62" s="144"/>
      <c r="E62" s="144"/>
      <c r="F62" s="144"/>
      <c r="G62" s="17">
        <f t="shared" si="4"/>
        <v>0</v>
      </c>
      <c r="H62" s="39">
        <f>'[22]Свод разд 4'!T73</f>
        <v>0</v>
      </c>
      <c r="I62" s="39">
        <f>'[22]Свод разд 4'!U73</f>
        <v>0</v>
      </c>
      <c r="J62" s="39">
        <f>'[22]Свод разд 4'!V73</f>
        <v>0</v>
      </c>
      <c r="L62" s="37">
        <f>G40-G62</f>
        <v>2</v>
      </c>
    </row>
    <row r="63" spans="1:12" ht="15.75" customHeight="1" x14ac:dyDescent="0.2">
      <c r="A63" s="31" t="s">
        <v>90</v>
      </c>
      <c r="B63" s="135"/>
      <c r="C63" s="143" t="s">
        <v>126</v>
      </c>
      <c r="D63" s="143"/>
      <c r="E63" s="143"/>
      <c r="F63" s="143"/>
      <c r="G63" s="17">
        <f t="shared" si="4"/>
        <v>1</v>
      </c>
      <c r="H63" s="39">
        <f>'[22]Свод разд 4'!X73</f>
        <v>0</v>
      </c>
      <c r="I63" s="39">
        <v>1</v>
      </c>
      <c r="J63" s="39">
        <f>'[22]Свод разд 4'!Z73</f>
        <v>0</v>
      </c>
      <c r="L63" s="38"/>
    </row>
    <row r="64" spans="1:12" ht="15.75" customHeight="1" x14ac:dyDescent="0.2">
      <c r="A64" s="31" t="s">
        <v>91</v>
      </c>
      <c r="B64" s="136"/>
      <c r="C64" s="143" t="s">
        <v>43</v>
      </c>
      <c r="D64" s="143"/>
      <c r="E64" s="143"/>
      <c r="F64" s="143"/>
      <c r="G64" s="17">
        <f t="shared" si="4"/>
        <v>1</v>
      </c>
      <c r="H64" s="39">
        <f>'[22]Свод разд 4'!AB73</f>
        <v>0</v>
      </c>
      <c r="I64" s="39">
        <v>1</v>
      </c>
      <c r="J64" s="39">
        <f>'[22]Свод разд 4'!AD73</f>
        <v>0</v>
      </c>
      <c r="L64" s="37">
        <f>(G41+G43+G45)-G64</f>
        <v>0</v>
      </c>
    </row>
    <row r="65" spans="1:12" ht="15.75" customHeight="1" x14ac:dyDescent="0.2">
      <c r="A65" s="31" t="s">
        <v>59</v>
      </c>
      <c r="B65" s="147" t="s">
        <v>44</v>
      </c>
      <c r="C65" s="147"/>
      <c r="D65" s="147"/>
      <c r="E65" s="147"/>
      <c r="F65" s="147"/>
      <c r="G65" s="17">
        <f>SUM(G66:G70)</f>
        <v>327</v>
      </c>
      <c r="H65" s="17">
        <f t="shared" ref="H65:J65" si="5">SUM(H66:H70)</f>
        <v>285</v>
      </c>
      <c r="I65" s="17">
        <f t="shared" si="5"/>
        <v>42</v>
      </c>
      <c r="J65" s="17">
        <f t="shared" si="5"/>
        <v>0</v>
      </c>
    </row>
    <row r="66" spans="1:12" ht="15.75" customHeight="1" x14ac:dyDescent="0.2">
      <c r="A66" s="31" t="s">
        <v>92</v>
      </c>
      <c r="B66" s="133" t="s">
        <v>26</v>
      </c>
      <c r="C66" s="143" t="s">
        <v>45</v>
      </c>
      <c r="D66" s="143"/>
      <c r="E66" s="143"/>
      <c r="F66" s="143"/>
      <c r="G66" s="17">
        <f t="shared" ref="G66:G70" si="6">SUM(H66:J66)</f>
        <v>152</v>
      </c>
      <c r="H66" s="39">
        <v>140</v>
      </c>
      <c r="I66" s="39">
        <v>12</v>
      </c>
      <c r="J66" s="39">
        <f>'[22]Свод разд 4'!AL73</f>
        <v>0</v>
      </c>
    </row>
    <row r="67" spans="1:12" ht="15.75" customHeight="1" x14ac:dyDescent="0.2">
      <c r="A67" s="31" t="s">
        <v>93</v>
      </c>
      <c r="B67" s="133"/>
      <c r="C67" s="143" t="s">
        <v>94</v>
      </c>
      <c r="D67" s="143"/>
      <c r="E67" s="143"/>
      <c r="F67" s="143"/>
      <c r="G67" s="17">
        <f t="shared" si="6"/>
        <v>150</v>
      </c>
      <c r="H67" s="39">
        <v>120</v>
      </c>
      <c r="I67" s="39">
        <v>30</v>
      </c>
      <c r="J67" s="39">
        <f>'[22]Свод разд 4'!AP73</f>
        <v>0</v>
      </c>
    </row>
    <row r="68" spans="1:12" ht="15.75" customHeight="1" x14ac:dyDescent="0.2">
      <c r="A68" s="31" t="s">
        <v>95</v>
      </c>
      <c r="B68" s="133"/>
      <c r="C68" s="143" t="s">
        <v>89</v>
      </c>
      <c r="D68" s="143"/>
      <c r="E68" s="143"/>
      <c r="F68" s="143"/>
      <c r="G68" s="17">
        <f t="shared" si="6"/>
        <v>0</v>
      </c>
      <c r="H68" s="39">
        <f>'[22]Свод разд 4'!AR73</f>
        <v>0</v>
      </c>
      <c r="I68" s="39">
        <f>'[22]Свод разд 4'!AS73</f>
        <v>0</v>
      </c>
      <c r="J68" s="39">
        <f>'[22]Свод разд 4'!AT73</f>
        <v>0</v>
      </c>
      <c r="L68" s="37">
        <f>G37-G68</f>
        <v>0</v>
      </c>
    </row>
    <row r="69" spans="1:12" ht="15.75" customHeight="1" x14ac:dyDescent="0.2">
      <c r="A69" s="31" t="s">
        <v>96</v>
      </c>
      <c r="B69" s="133"/>
      <c r="C69" s="143" t="s">
        <v>46</v>
      </c>
      <c r="D69" s="143"/>
      <c r="E69" s="143"/>
      <c r="F69" s="143"/>
      <c r="G69" s="17">
        <f t="shared" si="6"/>
        <v>25</v>
      </c>
      <c r="H69" s="39">
        <v>25</v>
      </c>
      <c r="I69" s="39">
        <f>'[22]Свод разд 4'!AW73</f>
        <v>0</v>
      </c>
      <c r="J69" s="39">
        <f>'[22]Свод разд 4'!AX73</f>
        <v>0</v>
      </c>
      <c r="L69" s="37">
        <f>G39-G69</f>
        <v>0</v>
      </c>
    </row>
    <row r="70" spans="1:12" ht="15.75" customHeight="1" x14ac:dyDescent="0.2">
      <c r="A70" s="31" t="s">
        <v>60</v>
      </c>
      <c r="B70" s="133"/>
      <c r="C70" s="143" t="s">
        <v>127</v>
      </c>
      <c r="D70" s="143"/>
      <c r="E70" s="143"/>
      <c r="F70" s="143"/>
      <c r="G70" s="17">
        <f t="shared" si="6"/>
        <v>0</v>
      </c>
      <c r="H70" s="39">
        <f>'[22]Свод разд 4'!AZ73</f>
        <v>0</v>
      </c>
      <c r="I70" s="39">
        <f>'[22]Свод разд 4'!BA73</f>
        <v>0</v>
      </c>
      <c r="J70" s="39">
        <f>'[22]Свод разд 4'!BB73</f>
        <v>0</v>
      </c>
    </row>
    <row r="71" spans="1:12" x14ac:dyDescent="0.2">
      <c r="A71" s="6"/>
      <c r="B71" s="33"/>
      <c r="C71" s="33"/>
      <c r="D71" s="33"/>
      <c r="E71" s="33"/>
      <c r="F71" s="33"/>
      <c r="G71" s="33"/>
      <c r="H71" s="13"/>
      <c r="I71" s="13"/>
      <c r="J71" s="33"/>
    </row>
    <row r="72" spans="1:12" x14ac:dyDescent="0.2">
      <c r="A72" s="6"/>
      <c r="B72" s="33"/>
      <c r="C72" s="33"/>
      <c r="D72" s="33"/>
      <c r="E72" s="33"/>
      <c r="F72" s="33"/>
      <c r="G72" s="33"/>
      <c r="H72" s="33"/>
      <c r="I72" s="33"/>
      <c r="J72" s="33"/>
    </row>
    <row r="73" spans="1:12" x14ac:dyDescent="0.2">
      <c r="A73" s="6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">
      <c r="A74" s="6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">
      <c r="A75" s="6"/>
      <c r="B75" s="33"/>
      <c r="C75" s="33"/>
      <c r="D75" s="33"/>
      <c r="E75" s="33"/>
      <c r="F75" s="33"/>
      <c r="G75" s="33"/>
      <c r="H75" s="33"/>
      <c r="I75" s="33"/>
      <c r="J75" s="33"/>
    </row>
    <row r="76" spans="1:12" ht="18.75" customHeight="1" x14ac:dyDescent="0.2">
      <c r="A76" s="6"/>
      <c r="B76" s="127" t="s">
        <v>48</v>
      </c>
      <c r="C76" s="127"/>
      <c r="D76" s="127"/>
      <c r="E76" s="127"/>
      <c r="F76" s="127"/>
      <c r="G76" s="127"/>
      <c r="H76" s="127"/>
      <c r="I76" s="17">
        <v>2</v>
      </c>
      <c r="J76" s="33"/>
    </row>
    <row r="77" spans="1:12" ht="18.75" customHeight="1" x14ac:dyDescent="0.2">
      <c r="A77" s="6"/>
      <c r="B77" s="127" t="s">
        <v>49</v>
      </c>
      <c r="C77" s="127"/>
      <c r="D77" s="127"/>
      <c r="E77" s="127"/>
      <c r="F77" s="127"/>
      <c r="G77" s="127"/>
      <c r="H77" s="127"/>
      <c r="I77" s="17">
        <v>75</v>
      </c>
      <c r="J77" s="33"/>
    </row>
    <row r="78" spans="1:12" ht="18.75" customHeight="1" x14ac:dyDescent="0.2">
      <c r="A78" s="6"/>
      <c r="B78" s="127" t="s">
        <v>50</v>
      </c>
      <c r="C78" s="127"/>
      <c r="D78" s="127"/>
      <c r="E78" s="127"/>
      <c r="F78" s="127"/>
      <c r="G78" s="127"/>
      <c r="H78" s="127"/>
      <c r="I78" s="20">
        <v>6.9000000000000006E-2</v>
      </c>
      <c r="J78" s="33"/>
    </row>
    <row r="79" spans="1:12" x14ac:dyDescent="0.2">
      <c r="A79" s="6"/>
      <c r="B79" s="33"/>
      <c r="C79" s="33"/>
      <c r="D79" s="33"/>
      <c r="E79" s="33"/>
      <c r="F79" s="33"/>
      <c r="G79" s="33"/>
      <c r="H79" s="33"/>
      <c r="I79" s="33"/>
      <c r="J79" s="33"/>
    </row>
    <row r="80" spans="1:12" ht="18.75" x14ac:dyDescent="0.3">
      <c r="A80" s="6"/>
      <c r="B80" s="33"/>
      <c r="C80" s="120"/>
      <c r="D80" s="120"/>
      <c r="E80" s="120"/>
      <c r="F80" s="120"/>
      <c r="G80" s="120"/>
      <c r="H80" s="120"/>
      <c r="I80" s="120"/>
      <c r="J80" s="120"/>
    </row>
  </sheetData>
  <mergeCells count="86">
    <mergeCell ref="B76:H76"/>
    <mergeCell ref="B77:H77"/>
    <mergeCell ref="B78:H78"/>
    <mergeCell ref="B65:F65"/>
    <mergeCell ref="B66:B70"/>
    <mergeCell ref="C66:F66"/>
    <mergeCell ref="C67:F67"/>
    <mergeCell ref="C68:F68"/>
    <mergeCell ref="C69:F69"/>
    <mergeCell ref="C70:F70"/>
    <mergeCell ref="B57:F57"/>
    <mergeCell ref="B58:F58"/>
    <mergeCell ref="B59:B64"/>
    <mergeCell ref="C59:F59"/>
    <mergeCell ref="C60:F60"/>
    <mergeCell ref="C61:F61"/>
    <mergeCell ref="C62:F62"/>
    <mergeCell ref="C63:F63"/>
    <mergeCell ref="C64:F64"/>
    <mergeCell ref="B51:F51"/>
    <mergeCell ref="A53:J53"/>
    <mergeCell ref="A54:A56"/>
    <mergeCell ref="B54:F56"/>
    <mergeCell ref="G54:J54"/>
    <mergeCell ref="G55:G56"/>
    <mergeCell ref="H55:J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8:F28"/>
    <mergeCell ref="K28:N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3:C23"/>
    <mergeCell ref="B24:C24"/>
    <mergeCell ref="A25:J25"/>
    <mergeCell ref="A26:A27"/>
    <mergeCell ref="B26:F27"/>
    <mergeCell ref="G26:G27"/>
    <mergeCell ref="H26:J26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80:J80"/>
    <mergeCell ref="B10:C10"/>
    <mergeCell ref="A1:J1"/>
    <mergeCell ref="A2:A4"/>
    <mergeCell ref="B2:C4"/>
    <mergeCell ref="D2:D4"/>
    <mergeCell ref="E2:E4"/>
    <mergeCell ref="F2:F4"/>
    <mergeCell ref="G2:G4"/>
    <mergeCell ref="H2:I2"/>
    <mergeCell ref="J2:J4"/>
    <mergeCell ref="H3:I3"/>
    <mergeCell ref="B5:C5"/>
    <mergeCell ref="B6:C6"/>
    <mergeCell ref="B7:C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85</vt:i4>
      </vt:variant>
    </vt:vector>
  </HeadingPairs>
  <TitlesOfParts>
    <vt:vector size="85" baseType="lpstr">
      <vt:lpstr>Форма 7</vt:lpstr>
      <vt:lpstr>АдмП</vt:lpstr>
      <vt:lpstr>Адыгея</vt:lpstr>
      <vt:lpstr>Алтай Р</vt:lpstr>
      <vt:lpstr>Алтай К</vt:lpstr>
      <vt:lpstr>Амур</vt:lpstr>
      <vt:lpstr>Архангельск</vt:lpstr>
      <vt:lpstr>Астрахань</vt:lpstr>
      <vt:lpstr>Башкортостан</vt:lpstr>
      <vt:lpstr>Белгород</vt:lpstr>
      <vt:lpstr>Брянск</vt:lpstr>
      <vt:lpstr>Бурятия</vt:lpstr>
      <vt:lpstr>Владимир</vt:lpstr>
      <vt:lpstr>Волгоград</vt:lpstr>
      <vt:lpstr>Вологда</vt:lpstr>
      <vt:lpstr>Воронеж</vt:lpstr>
      <vt:lpstr>Дагестан</vt:lpstr>
      <vt:lpstr>Донецк</vt:lpstr>
      <vt:lpstr>Еврейская</vt:lpstr>
      <vt:lpstr>Забайкалье</vt:lpstr>
      <vt:lpstr>Иваново</vt:lpstr>
      <vt:lpstr>Ингушетия</vt:lpstr>
      <vt:lpstr>Иркутск</vt:lpstr>
      <vt:lpstr>КБР</vt:lpstr>
      <vt:lpstr>Калининград</vt:lpstr>
      <vt:lpstr>Калмыкия</vt:lpstr>
      <vt:lpstr>Калуга</vt:lpstr>
      <vt:lpstr>Камчатка</vt:lpstr>
      <vt:lpstr>КЧР</vt:lpstr>
      <vt:lpstr>Карелия</vt:lpstr>
      <vt:lpstr>Кемерово</vt:lpstr>
      <vt:lpstr>Киров</vt:lpstr>
      <vt:lpstr>Коми</vt:lpstr>
      <vt:lpstr>Кострома</vt:lpstr>
      <vt:lpstr>Краснодар</vt:lpstr>
      <vt:lpstr>Красноярск</vt:lpstr>
      <vt:lpstr>Курган</vt:lpstr>
      <vt:lpstr>Курск</vt:lpstr>
      <vt:lpstr>Крым</vt:lpstr>
      <vt:lpstr>Липецк</vt:lpstr>
      <vt:lpstr>Луганск</vt:lpstr>
      <vt:lpstr>Магадан</vt:lpstr>
      <vt:lpstr>Марийская</vt:lpstr>
      <vt:lpstr>Мордовия</vt:lpstr>
      <vt:lpstr>М город</vt:lpstr>
      <vt:lpstr>М область</vt:lpstr>
      <vt:lpstr>Мурманск</vt:lpstr>
      <vt:lpstr>Нижегородская</vt:lpstr>
      <vt:lpstr>Новгород</vt:lpstr>
      <vt:lpstr>Новосибирск</vt:lpstr>
      <vt:lpstr>Омск</vt:lpstr>
      <vt:lpstr>Оренбург</vt:lpstr>
      <vt:lpstr>Орел</vt:lpstr>
      <vt:lpstr>Пенза</vt:lpstr>
      <vt:lpstr>Пермь</vt:lpstr>
      <vt:lpstr>Приморье</vt:lpstr>
      <vt:lpstr>Псков</vt:lpstr>
      <vt:lpstr>Ростов</vt:lpstr>
      <vt:lpstr>Рязань</vt:lpstr>
      <vt:lpstr>СПБ</vt:lpstr>
      <vt:lpstr>Саха (Я)</vt:lpstr>
      <vt:lpstr>Самарская</vt:lpstr>
      <vt:lpstr>Саратовская</vt:lpstr>
      <vt:lpstr>Сахалинская</vt:lpstr>
      <vt:lpstr>Свердловск</vt:lpstr>
      <vt:lpstr>Севастополь</vt:lpstr>
      <vt:lpstr>Сев-Ос</vt:lpstr>
      <vt:lpstr>Смоленск</vt:lpstr>
      <vt:lpstr>Ставрополь</vt:lpstr>
      <vt:lpstr>Тамбов</vt:lpstr>
      <vt:lpstr>Татарстан</vt:lpstr>
      <vt:lpstr>Тверь</vt:lpstr>
      <vt:lpstr>Томск</vt:lpstr>
      <vt:lpstr>Тува</vt:lpstr>
      <vt:lpstr>Тула</vt:lpstr>
      <vt:lpstr>Тюмень</vt:lpstr>
      <vt:lpstr>Удмуртия</vt:lpstr>
      <vt:lpstr>Ульяновск</vt:lpstr>
      <vt:lpstr>Хабаровск</vt:lpstr>
      <vt:lpstr>Хакасия</vt:lpstr>
      <vt:lpstr>ХМАО</vt:lpstr>
      <vt:lpstr>Челябинск</vt:lpstr>
      <vt:lpstr>Чечня</vt:lpstr>
      <vt:lpstr>Чувашия</vt:lpstr>
      <vt:lpstr>Ярославль</vt:lpstr>
    </vt:vector>
  </TitlesOfParts>
  <Company>Домашний компьютер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Папа</dc:creator>
  <cp:lastModifiedBy>Мария Соболева</cp:lastModifiedBy>
  <cp:lastPrinted>2024-04-22T12:40:53Z</cp:lastPrinted>
  <dcterms:created xsi:type="dcterms:W3CDTF">2002-11-17T13:13:45Z</dcterms:created>
  <dcterms:modified xsi:type="dcterms:W3CDTF">2024-04-22T12:42:56Z</dcterms:modified>
</cp:coreProperties>
</file>