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Данилова\мероприятия 05.04.2023\23 президиум от 05.04.2023\ПРИНЯТЫЕ\Статистика\"/>
    </mc:Choice>
  </mc:AlternateContent>
  <xr:revisionPtr revIDLastSave="0" documentId="13_ncr:1_{5F9D5D3A-0BA4-4678-A027-D4937920C7B2}" xr6:coauthVersionLast="47" xr6:coauthVersionMax="47" xr10:uidLastSave="{00000000-0000-0000-0000-000000000000}"/>
  <bookViews>
    <workbookView xWindow="-120" yWindow="-120" windowWidth="29040" windowHeight="15840" tabRatio="576" xr2:uid="{00000000-000D-0000-FFFF-FFFF00000000}"/>
  </bookViews>
  <sheets>
    <sheet name="Форма 7" sheetId="13" r:id="rId1"/>
    <sheet name="свод разд2" sheetId="7" r:id="rId2"/>
    <sheet name="Свод разд 3" sheetId="4" r:id="rId3"/>
    <sheet name="Свод разд 4" sheetId="6" r:id="rId4"/>
    <sheet name="Свод разд 4а" sheetId="3" r:id="rId5"/>
  </sheets>
  <definedNames>
    <definedName name="_xlnm.Print_Titles" localSheetId="2">'Свод разд 3'!$3:$5</definedName>
    <definedName name="_xlnm.Print_Titles" localSheetId="4">'Свод разд 4а'!$2:$2</definedName>
    <definedName name="_xlnm.Print_Titles" localSheetId="1">'свод разд2'!$2:$5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9" i="6" l="1"/>
  <c r="O43" i="6" l="1"/>
  <c r="Y57" i="7" l="1"/>
  <c r="CY28" i="7" l="1"/>
  <c r="F28" i="7"/>
  <c r="AP44" i="7" l="1"/>
  <c r="F102" i="4" l="1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78" i="4"/>
  <c r="E78" i="4"/>
  <c r="F77" i="4"/>
  <c r="E77" i="4"/>
  <c r="F76" i="4"/>
  <c r="E76" i="4"/>
  <c r="F75" i="4"/>
  <c r="E75" i="4"/>
  <c r="F74" i="4"/>
  <c r="E74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7" i="7" l="1"/>
  <c r="F43" i="7" l="1"/>
  <c r="Y44" i="7" l="1"/>
  <c r="CA86" i="7" l="1"/>
  <c r="F75" i="7" l="1"/>
  <c r="Y22" i="7" l="1"/>
  <c r="U28" i="7" l="1"/>
  <c r="Y21" i="7" l="1"/>
  <c r="AG52" i="6" l="1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53" i="6" l="1"/>
  <c r="D101" i="3"/>
  <c r="I93" i="13" s="1"/>
  <c r="C101" i="3"/>
  <c r="I92" i="13" s="1"/>
  <c r="E101" i="3"/>
  <c r="I94" i="13" s="1"/>
  <c r="AX104" i="6"/>
  <c r="J85" i="13" s="1"/>
  <c r="AW104" i="6"/>
  <c r="AV104" i="6"/>
  <c r="H85" i="13" s="1"/>
  <c r="AY103" i="6"/>
  <c r="AU103" i="6"/>
  <c r="AY102" i="6"/>
  <c r="AU102" i="6"/>
  <c r="AY101" i="6"/>
  <c r="AU101" i="6"/>
  <c r="AY100" i="6"/>
  <c r="AU100" i="6"/>
  <c r="AY99" i="6"/>
  <c r="AU99" i="6"/>
  <c r="AY98" i="6"/>
  <c r="AU98" i="6"/>
  <c r="AY97" i="6"/>
  <c r="AU97" i="6"/>
  <c r="AY96" i="6"/>
  <c r="AU96" i="6"/>
  <c r="AY95" i="6"/>
  <c r="AU95" i="6"/>
  <c r="AY94" i="6"/>
  <c r="AU94" i="6"/>
  <c r="AY93" i="6"/>
  <c r="AU93" i="6"/>
  <c r="AY91" i="6"/>
  <c r="AU91" i="6"/>
  <c r="AY90" i="6"/>
  <c r="AU90" i="6"/>
  <c r="AY89" i="6"/>
  <c r="AU89" i="6"/>
  <c r="AY88" i="6"/>
  <c r="AU88" i="6"/>
  <c r="AY87" i="6"/>
  <c r="AU87" i="6"/>
  <c r="AY86" i="6"/>
  <c r="AU86" i="6"/>
  <c r="AY85" i="6"/>
  <c r="AU85" i="6"/>
  <c r="AY84" i="6"/>
  <c r="AU84" i="6"/>
  <c r="AY83" i="6"/>
  <c r="AU83" i="6"/>
  <c r="AY82" i="6"/>
  <c r="AU82" i="6"/>
  <c r="AY81" i="6"/>
  <c r="AU81" i="6"/>
  <c r="AY79" i="6"/>
  <c r="AU79" i="6"/>
  <c r="AY78" i="6"/>
  <c r="AU78" i="6"/>
  <c r="AY77" i="6"/>
  <c r="AU77" i="6"/>
  <c r="AY76" i="6"/>
  <c r="AU76" i="6"/>
  <c r="AY75" i="6"/>
  <c r="AU75" i="6"/>
  <c r="AY74" i="6"/>
  <c r="AU74" i="6"/>
  <c r="AY72" i="6"/>
  <c r="AU72" i="6"/>
  <c r="AY71" i="6"/>
  <c r="AU71" i="6"/>
  <c r="AY70" i="6"/>
  <c r="AU70" i="6"/>
  <c r="AY69" i="6"/>
  <c r="AU69" i="6"/>
  <c r="AY68" i="6"/>
  <c r="AU68" i="6"/>
  <c r="AY67" i="6"/>
  <c r="AU67" i="6"/>
  <c r="AY66" i="6"/>
  <c r="AU66" i="6"/>
  <c r="AY65" i="6"/>
  <c r="AU65" i="6"/>
  <c r="AY63" i="6"/>
  <c r="AU63" i="6"/>
  <c r="AY62" i="6"/>
  <c r="AU62" i="6"/>
  <c r="AY61" i="6"/>
  <c r="AU61" i="6"/>
  <c r="AY60" i="6"/>
  <c r="AU60" i="6"/>
  <c r="AY59" i="6"/>
  <c r="AU59" i="6"/>
  <c r="AY58" i="6"/>
  <c r="AU58" i="6"/>
  <c r="AY57" i="6"/>
  <c r="AU57" i="6"/>
  <c r="AY56" i="6"/>
  <c r="AU56" i="6"/>
  <c r="AY55" i="6"/>
  <c r="AU55" i="6"/>
  <c r="AY53" i="6"/>
  <c r="AU53" i="6"/>
  <c r="AY52" i="6"/>
  <c r="AU52" i="6"/>
  <c r="AY51" i="6"/>
  <c r="AU51" i="6"/>
  <c r="AY50" i="6"/>
  <c r="AU50" i="6"/>
  <c r="AY49" i="6"/>
  <c r="AU49" i="6"/>
  <c r="AY48" i="6"/>
  <c r="AU48" i="6"/>
  <c r="AY47" i="6"/>
  <c r="AU47" i="6"/>
  <c r="AY46" i="6"/>
  <c r="AU46" i="6"/>
  <c r="AY45" i="6"/>
  <c r="AU45" i="6"/>
  <c r="AY44" i="6"/>
  <c r="AU44" i="6"/>
  <c r="AY43" i="6"/>
  <c r="AU43" i="6"/>
  <c r="AY42" i="6"/>
  <c r="AU42" i="6"/>
  <c r="AY41" i="6"/>
  <c r="AU41" i="6"/>
  <c r="AY40" i="6"/>
  <c r="AU40" i="6"/>
  <c r="AY37" i="6"/>
  <c r="AU37" i="6"/>
  <c r="AY36" i="6"/>
  <c r="AU36" i="6"/>
  <c r="AY35" i="6"/>
  <c r="AU35" i="6"/>
  <c r="AY34" i="6"/>
  <c r="AU34" i="6"/>
  <c r="AY33" i="6"/>
  <c r="AU33" i="6"/>
  <c r="AY32" i="6"/>
  <c r="AU32" i="6"/>
  <c r="AY31" i="6"/>
  <c r="AU31" i="6"/>
  <c r="AY30" i="6"/>
  <c r="AU30" i="6"/>
  <c r="AY29" i="6"/>
  <c r="AU29" i="6"/>
  <c r="AY28" i="6"/>
  <c r="AU28" i="6"/>
  <c r="AY27" i="6"/>
  <c r="AU27" i="6"/>
  <c r="AY26" i="6"/>
  <c r="AU26" i="6"/>
  <c r="AY25" i="6"/>
  <c r="AU25" i="6"/>
  <c r="AY24" i="6"/>
  <c r="AU24" i="6"/>
  <c r="AY23" i="6"/>
  <c r="AU23" i="6"/>
  <c r="AY22" i="6"/>
  <c r="AU22" i="6"/>
  <c r="AY21" i="6"/>
  <c r="AU21" i="6"/>
  <c r="AY20" i="6"/>
  <c r="AU20" i="6"/>
  <c r="AY19" i="6"/>
  <c r="AU19" i="6"/>
  <c r="AY18" i="6"/>
  <c r="AU18" i="6"/>
  <c r="AQ103" i="6"/>
  <c r="AQ102" i="6"/>
  <c r="AQ101" i="6"/>
  <c r="AQ100" i="6"/>
  <c r="AQ99" i="6"/>
  <c r="AQ98" i="6"/>
  <c r="AQ97" i="6"/>
  <c r="AQ96" i="6"/>
  <c r="AQ95" i="6"/>
  <c r="AQ94" i="6"/>
  <c r="AQ91" i="6"/>
  <c r="AQ90" i="6"/>
  <c r="AQ89" i="6"/>
  <c r="AQ88" i="6"/>
  <c r="AQ87" i="6"/>
  <c r="AQ86" i="6"/>
  <c r="AQ85" i="6"/>
  <c r="AQ84" i="6"/>
  <c r="AQ83" i="6"/>
  <c r="AQ82" i="6"/>
  <c r="AQ72" i="6"/>
  <c r="AQ71" i="6"/>
  <c r="AQ70" i="6"/>
  <c r="AQ69" i="6"/>
  <c r="AQ68" i="6"/>
  <c r="AQ67" i="6"/>
  <c r="AQ66" i="6"/>
  <c r="AQ63" i="6"/>
  <c r="AQ62" i="6"/>
  <c r="AQ61" i="6"/>
  <c r="AQ60" i="6"/>
  <c r="AQ59" i="6"/>
  <c r="AQ58" i="6"/>
  <c r="AQ57" i="6"/>
  <c r="AQ51" i="6"/>
  <c r="AQ50" i="6"/>
  <c r="AQ49" i="6"/>
  <c r="AQ48" i="6"/>
  <c r="AQ47" i="6"/>
  <c r="AQ46" i="6"/>
  <c r="AQ45" i="6"/>
  <c r="AQ44" i="6"/>
  <c r="AQ43" i="6"/>
  <c r="AQ42" i="6"/>
  <c r="AQ41" i="6"/>
  <c r="AQ40" i="6"/>
  <c r="AQ34" i="6"/>
  <c r="AQ33" i="6"/>
  <c r="AQ32" i="6"/>
  <c r="AQ31" i="6"/>
  <c r="AQ30" i="6"/>
  <c r="AQ29" i="6"/>
  <c r="AQ28" i="6"/>
  <c r="AQ27" i="6"/>
  <c r="AQ26" i="6"/>
  <c r="AQ25" i="6"/>
  <c r="AQ24" i="6"/>
  <c r="AQ23" i="6"/>
  <c r="AQ22" i="6"/>
  <c r="BB104" i="6"/>
  <c r="J86" i="13" s="1"/>
  <c r="BA104" i="6"/>
  <c r="I86" i="13" s="1"/>
  <c r="AZ104" i="6"/>
  <c r="H86" i="13" s="1"/>
  <c r="AT104" i="6"/>
  <c r="J84" i="13" s="1"/>
  <c r="AS104" i="6"/>
  <c r="I84" i="13" s="1"/>
  <c r="AR104" i="6"/>
  <c r="H84" i="13" s="1"/>
  <c r="AP104" i="6"/>
  <c r="J83" i="13" s="1"/>
  <c r="AO104" i="6"/>
  <c r="AN104" i="6"/>
  <c r="H83" i="13" s="1"/>
  <c r="AL104" i="6"/>
  <c r="J82" i="13" s="1"/>
  <c r="AK104" i="6"/>
  <c r="I82" i="13" s="1"/>
  <c r="AJ104" i="6"/>
  <c r="H82" i="13" s="1"/>
  <c r="AM103" i="6"/>
  <c r="AM102" i="6"/>
  <c r="AM101" i="6"/>
  <c r="AM100" i="6"/>
  <c r="AM99" i="6"/>
  <c r="AM98" i="6"/>
  <c r="AM97" i="6"/>
  <c r="AM96" i="6"/>
  <c r="AM95" i="6"/>
  <c r="AM94" i="6"/>
  <c r="AM91" i="6"/>
  <c r="AM90" i="6"/>
  <c r="AM89" i="6"/>
  <c r="AM88" i="6"/>
  <c r="AM87" i="6"/>
  <c r="AM86" i="6"/>
  <c r="AM85" i="6"/>
  <c r="AM84" i="6"/>
  <c r="AM83" i="6"/>
  <c r="AM82" i="6"/>
  <c r="AM79" i="6"/>
  <c r="AM78" i="6"/>
  <c r="AM77" i="6"/>
  <c r="AM76" i="6"/>
  <c r="AM75" i="6"/>
  <c r="AM74" i="6"/>
  <c r="AM72" i="6"/>
  <c r="AM71" i="6"/>
  <c r="AM70" i="6"/>
  <c r="AM69" i="6"/>
  <c r="AM68" i="6"/>
  <c r="AM67" i="6"/>
  <c r="AM66" i="6"/>
  <c r="AM63" i="6"/>
  <c r="AM62" i="6"/>
  <c r="AM61" i="6"/>
  <c r="AM60" i="6"/>
  <c r="AM59" i="6"/>
  <c r="AM58" i="6"/>
  <c r="AM57" i="6"/>
  <c r="AM56" i="6"/>
  <c r="AM53" i="6"/>
  <c r="AM52" i="6"/>
  <c r="AM51" i="6"/>
  <c r="AM50" i="6"/>
  <c r="AM49" i="6"/>
  <c r="AM48" i="6"/>
  <c r="AM47" i="6"/>
  <c r="AM46" i="6"/>
  <c r="AM45" i="6"/>
  <c r="AM44" i="6"/>
  <c r="AM43" i="6"/>
  <c r="AM42" i="6"/>
  <c r="AM41" i="6"/>
  <c r="AM40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E25" i="6" s="1"/>
  <c r="AM24" i="6"/>
  <c r="AM23" i="6"/>
  <c r="AM22" i="6"/>
  <c r="AM21" i="6"/>
  <c r="AM20" i="6"/>
  <c r="AM19" i="6"/>
  <c r="AM16" i="6"/>
  <c r="AM15" i="6"/>
  <c r="AM14" i="6"/>
  <c r="AM13" i="6"/>
  <c r="AM12" i="6"/>
  <c r="AM11" i="6"/>
  <c r="AM10" i="6"/>
  <c r="AM9" i="6"/>
  <c r="AM8" i="6"/>
  <c r="AI103" i="6"/>
  <c r="AH103" i="6"/>
  <c r="AG103" i="6"/>
  <c r="AF103" i="6"/>
  <c r="AI102" i="6"/>
  <c r="AH102" i="6"/>
  <c r="AG102" i="6"/>
  <c r="AF102" i="6"/>
  <c r="AI101" i="6"/>
  <c r="AE101" i="6" s="1"/>
  <c r="AH101" i="6"/>
  <c r="AG101" i="6"/>
  <c r="AF101" i="6"/>
  <c r="AI100" i="6"/>
  <c r="AH100" i="6"/>
  <c r="AG100" i="6"/>
  <c r="AF100" i="6"/>
  <c r="AI99" i="6"/>
  <c r="AH99" i="6"/>
  <c r="AG99" i="6"/>
  <c r="AF99" i="6"/>
  <c r="AI98" i="6"/>
  <c r="AH98" i="6"/>
  <c r="AG98" i="6"/>
  <c r="AF98" i="6"/>
  <c r="AI97" i="6"/>
  <c r="AH97" i="6"/>
  <c r="AG97" i="6"/>
  <c r="AF97" i="6"/>
  <c r="AI96" i="6"/>
  <c r="AH96" i="6"/>
  <c r="AG96" i="6"/>
  <c r="AF96" i="6"/>
  <c r="AI95" i="6"/>
  <c r="AH95" i="6"/>
  <c r="AG95" i="6"/>
  <c r="AF95" i="6"/>
  <c r="AI94" i="6"/>
  <c r="AH94" i="6"/>
  <c r="AG94" i="6"/>
  <c r="AF94" i="6"/>
  <c r="AI91" i="6"/>
  <c r="AH91" i="6"/>
  <c r="AG91" i="6"/>
  <c r="AF91" i="6"/>
  <c r="AI90" i="6"/>
  <c r="AH90" i="6"/>
  <c r="AG90" i="6"/>
  <c r="AF90" i="6"/>
  <c r="AI89" i="6"/>
  <c r="AH89" i="6"/>
  <c r="AG89" i="6"/>
  <c r="AF89" i="6"/>
  <c r="AI88" i="6"/>
  <c r="AH88" i="6"/>
  <c r="AG88" i="6"/>
  <c r="AF88" i="6"/>
  <c r="AI87" i="6"/>
  <c r="AH87" i="6"/>
  <c r="AG87" i="6"/>
  <c r="AF87" i="6"/>
  <c r="AI86" i="6"/>
  <c r="AH86" i="6"/>
  <c r="AG86" i="6"/>
  <c r="AF86" i="6"/>
  <c r="AI85" i="6"/>
  <c r="AH85" i="6"/>
  <c r="AG85" i="6"/>
  <c r="AF85" i="6"/>
  <c r="AI84" i="6"/>
  <c r="AH84" i="6"/>
  <c r="AG84" i="6"/>
  <c r="AF84" i="6"/>
  <c r="AI83" i="6"/>
  <c r="AH83" i="6"/>
  <c r="AG83" i="6"/>
  <c r="AF83" i="6"/>
  <c r="AI82" i="6"/>
  <c r="AH82" i="6"/>
  <c r="AG82" i="6"/>
  <c r="AF82" i="6"/>
  <c r="AI79" i="6"/>
  <c r="AH79" i="6"/>
  <c r="AG79" i="6"/>
  <c r="AF79" i="6"/>
  <c r="AI78" i="6"/>
  <c r="AH78" i="6"/>
  <c r="AG78" i="6"/>
  <c r="AF78" i="6"/>
  <c r="AI77" i="6"/>
  <c r="AH77" i="6"/>
  <c r="AG77" i="6"/>
  <c r="AF77" i="6"/>
  <c r="AI76" i="6"/>
  <c r="AH76" i="6"/>
  <c r="AG76" i="6"/>
  <c r="AF76" i="6"/>
  <c r="AI75" i="6"/>
  <c r="AH75" i="6"/>
  <c r="AG75" i="6"/>
  <c r="AF75" i="6"/>
  <c r="AI72" i="6"/>
  <c r="AH72" i="6"/>
  <c r="AG72" i="6"/>
  <c r="AF72" i="6"/>
  <c r="AI71" i="6"/>
  <c r="AE71" i="6" s="1"/>
  <c r="AH71" i="6"/>
  <c r="AG71" i="6"/>
  <c r="AF71" i="6"/>
  <c r="AI70" i="6"/>
  <c r="AH70" i="6"/>
  <c r="AG70" i="6"/>
  <c r="AF70" i="6"/>
  <c r="AI69" i="6"/>
  <c r="AH69" i="6"/>
  <c r="AG69" i="6"/>
  <c r="AF69" i="6"/>
  <c r="AI68" i="6"/>
  <c r="AH68" i="6"/>
  <c r="AG68" i="6"/>
  <c r="AF68" i="6"/>
  <c r="AI67" i="6"/>
  <c r="AH67" i="6"/>
  <c r="AG67" i="6"/>
  <c r="AF67" i="6"/>
  <c r="AI66" i="6"/>
  <c r="AH66" i="6"/>
  <c r="AG66" i="6"/>
  <c r="AF66" i="6"/>
  <c r="AI63" i="6"/>
  <c r="AH63" i="6"/>
  <c r="AG63" i="6"/>
  <c r="AF63" i="6"/>
  <c r="AI62" i="6"/>
  <c r="AH62" i="6"/>
  <c r="AG62" i="6"/>
  <c r="AF62" i="6"/>
  <c r="AI61" i="6"/>
  <c r="AE61" i="6" s="1"/>
  <c r="AH61" i="6"/>
  <c r="AG61" i="6"/>
  <c r="AF61" i="6"/>
  <c r="AI60" i="6"/>
  <c r="AH60" i="6"/>
  <c r="AG60" i="6"/>
  <c r="AF60" i="6"/>
  <c r="AI59" i="6"/>
  <c r="AH59" i="6"/>
  <c r="AG59" i="6"/>
  <c r="AF59" i="6"/>
  <c r="AI58" i="6"/>
  <c r="AH58" i="6"/>
  <c r="AG58" i="6"/>
  <c r="AF58" i="6"/>
  <c r="AI57" i="6"/>
  <c r="AH57" i="6"/>
  <c r="AG57" i="6"/>
  <c r="AF57" i="6"/>
  <c r="AI56" i="6"/>
  <c r="AH56" i="6"/>
  <c r="AG56" i="6"/>
  <c r="AF56" i="6"/>
  <c r="AI53" i="6"/>
  <c r="AF53" i="6"/>
  <c r="AI52" i="6"/>
  <c r="AF52" i="6"/>
  <c r="AI51" i="6"/>
  <c r="AF51" i="6"/>
  <c r="AI50" i="6"/>
  <c r="AF50" i="6"/>
  <c r="AI49" i="6"/>
  <c r="AF49" i="6"/>
  <c r="AI48" i="6"/>
  <c r="AF48" i="6"/>
  <c r="AI47" i="6"/>
  <c r="AF47" i="6"/>
  <c r="AI46" i="6"/>
  <c r="AF46" i="6"/>
  <c r="AI45" i="6"/>
  <c r="AF45" i="6"/>
  <c r="AI44" i="6"/>
  <c r="AF44" i="6"/>
  <c r="AI43" i="6"/>
  <c r="AF43" i="6"/>
  <c r="AI42" i="6"/>
  <c r="AF42" i="6"/>
  <c r="AI41" i="6"/>
  <c r="AF41" i="6"/>
  <c r="AI40" i="6"/>
  <c r="AF40" i="6"/>
  <c r="AI37" i="6"/>
  <c r="AH37" i="6"/>
  <c r="AG37" i="6"/>
  <c r="AF37" i="6"/>
  <c r="AI36" i="6"/>
  <c r="AH36" i="6"/>
  <c r="AG36" i="6"/>
  <c r="AF36" i="6"/>
  <c r="AI35" i="6"/>
  <c r="AH35" i="6"/>
  <c r="AG35" i="6"/>
  <c r="AF35" i="6"/>
  <c r="AI34" i="6"/>
  <c r="AH34" i="6"/>
  <c r="AG34" i="6"/>
  <c r="AF34" i="6"/>
  <c r="AI33" i="6"/>
  <c r="AH33" i="6"/>
  <c r="AG33" i="6"/>
  <c r="AF33" i="6"/>
  <c r="AI32" i="6"/>
  <c r="AH32" i="6"/>
  <c r="AG32" i="6"/>
  <c r="AF32" i="6"/>
  <c r="AI31" i="6"/>
  <c r="AH31" i="6"/>
  <c r="AG31" i="6"/>
  <c r="AF31" i="6"/>
  <c r="AI30" i="6"/>
  <c r="AH30" i="6"/>
  <c r="AG30" i="6"/>
  <c r="AF30" i="6"/>
  <c r="AI29" i="6"/>
  <c r="AH29" i="6"/>
  <c r="AG29" i="6"/>
  <c r="AF29" i="6"/>
  <c r="AI28" i="6"/>
  <c r="AH28" i="6"/>
  <c r="AG28" i="6"/>
  <c r="AF28" i="6"/>
  <c r="AI27" i="6"/>
  <c r="AH27" i="6"/>
  <c r="AG27" i="6"/>
  <c r="AF27" i="6"/>
  <c r="AI26" i="6"/>
  <c r="AH26" i="6"/>
  <c r="AG26" i="6"/>
  <c r="AF26" i="6"/>
  <c r="AI25" i="6"/>
  <c r="AH25" i="6"/>
  <c r="AG25" i="6"/>
  <c r="AF25" i="6"/>
  <c r="AI24" i="6"/>
  <c r="AH24" i="6"/>
  <c r="AG24" i="6"/>
  <c r="AF24" i="6"/>
  <c r="AI23" i="6"/>
  <c r="AH23" i="6"/>
  <c r="AG23" i="6"/>
  <c r="AF23" i="6"/>
  <c r="AI22" i="6"/>
  <c r="AH22" i="6"/>
  <c r="AG22" i="6"/>
  <c r="AF22" i="6"/>
  <c r="AI21" i="6"/>
  <c r="AH21" i="6"/>
  <c r="AG21" i="6"/>
  <c r="AF21" i="6"/>
  <c r="AI20" i="6"/>
  <c r="AH20" i="6"/>
  <c r="AG20" i="6"/>
  <c r="AF20" i="6"/>
  <c r="AI19" i="6"/>
  <c r="AH19" i="6"/>
  <c r="AG19" i="6"/>
  <c r="AF19" i="6"/>
  <c r="AI18" i="6"/>
  <c r="AH18" i="6"/>
  <c r="AG18" i="6"/>
  <c r="AF18" i="6"/>
  <c r="AI16" i="6"/>
  <c r="AH16" i="6"/>
  <c r="AG16" i="6"/>
  <c r="AF16" i="6"/>
  <c r="AI15" i="6"/>
  <c r="AH15" i="6"/>
  <c r="AG15" i="6"/>
  <c r="AF15" i="6"/>
  <c r="AI14" i="6"/>
  <c r="AH14" i="6"/>
  <c r="AG14" i="6"/>
  <c r="AF14" i="6"/>
  <c r="AI13" i="6"/>
  <c r="AH13" i="6"/>
  <c r="AG13" i="6"/>
  <c r="AF13" i="6"/>
  <c r="AI12" i="6"/>
  <c r="AH12" i="6"/>
  <c r="AG12" i="6"/>
  <c r="AF12" i="6"/>
  <c r="AI11" i="6"/>
  <c r="AH11" i="6"/>
  <c r="AG11" i="6"/>
  <c r="AF11" i="6"/>
  <c r="AI10" i="6"/>
  <c r="AH10" i="6"/>
  <c r="AG10" i="6"/>
  <c r="AF10" i="6"/>
  <c r="AI9" i="6"/>
  <c r="AH9" i="6"/>
  <c r="AG9" i="6"/>
  <c r="AF9" i="6"/>
  <c r="AI8" i="6"/>
  <c r="AH8" i="6"/>
  <c r="AG8" i="6"/>
  <c r="AF8" i="6"/>
  <c r="AA103" i="6"/>
  <c r="AA102" i="6"/>
  <c r="AA101" i="6"/>
  <c r="AA100" i="6"/>
  <c r="AA99" i="6"/>
  <c r="AA98" i="6"/>
  <c r="AA97" i="6"/>
  <c r="AA96" i="6"/>
  <c r="AA95" i="6"/>
  <c r="AA94" i="6"/>
  <c r="AA91" i="6"/>
  <c r="AA90" i="6"/>
  <c r="AA89" i="6"/>
  <c r="AA88" i="6"/>
  <c r="AA87" i="6"/>
  <c r="AA86" i="6"/>
  <c r="AA85" i="6"/>
  <c r="AA84" i="6"/>
  <c r="AA83" i="6"/>
  <c r="AA82" i="6"/>
  <c r="AA72" i="6"/>
  <c r="AA71" i="6"/>
  <c r="AA70" i="6"/>
  <c r="AA69" i="6"/>
  <c r="AA68" i="6"/>
  <c r="AA67" i="6"/>
  <c r="AA66" i="6"/>
  <c r="AA63" i="6"/>
  <c r="AA62" i="6"/>
  <c r="AA61" i="6"/>
  <c r="AA60" i="6"/>
  <c r="AA59" i="6"/>
  <c r="AA58" i="6"/>
  <c r="AA57" i="6"/>
  <c r="AA56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W103" i="6"/>
  <c r="W102" i="6"/>
  <c r="W101" i="6"/>
  <c r="W100" i="6"/>
  <c r="W99" i="6"/>
  <c r="W98" i="6"/>
  <c r="W97" i="6"/>
  <c r="W96" i="6"/>
  <c r="W95" i="6"/>
  <c r="W94" i="6"/>
  <c r="W91" i="6"/>
  <c r="W90" i="6"/>
  <c r="W89" i="6"/>
  <c r="W88" i="6"/>
  <c r="W87" i="6"/>
  <c r="W86" i="6"/>
  <c r="W85" i="6"/>
  <c r="W84" i="6"/>
  <c r="W83" i="6"/>
  <c r="W82" i="6"/>
  <c r="W72" i="6"/>
  <c r="W71" i="6"/>
  <c r="W70" i="6"/>
  <c r="W69" i="6"/>
  <c r="W68" i="6"/>
  <c r="W67" i="6"/>
  <c r="W66" i="6"/>
  <c r="W63" i="6"/>
  <c r="W62" i="6"/>
  <c r="W61" i="6"/>
  <c r="W60" i="6"/>
  <c r="W59" i="6"/>
  <c r="W58" i="6"/>
  <c r="W57" i="6"/>
  <c r="W56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4" i="6"/>
  <c r="W33" i="6"/>
  <c r="W32" i="6"/>
  <c r="W31" i="6"/>
  <c r="AD104" i="6"/>
  <c r="J80" i="13" s="1"/>
  <c r="AC104" i="6"/>
  <c r="I80" i="13" s="1"/>
  <c r="AB104" i="6"/>
  <c r="H80" i="13" s="1"/>
  <c r="Z104" i="6"/>
  <c r="J79" i="13" s="1"/>
  <c r="Y104" i="6"/>
  <c r="I79" i="13" s="1"/>
  <c r="X104" i="6"/>
  <c r="H79" i="13" s="1"/>
  <c r="S103" i="6"/>
  <c r="S102" i="6"/>
  <c r="S101" i="6"/>
  <c r="S100" i="6"/>
  <c r="S99" i="6"/>
  <c r="S98" i="6"/>
  <c r="S97" i="6"/>
  <c r="S96" i="6"/>
  <c r="S95" i="6"/>
  <c r="S94" i="6"/>
  <c r="S91" i="6"/>
  <c r="S90" i="6"/>
  <c r="S89" i="6"/>
  <c r="S88" i="6"/>
  <c r="S87" i="6"/>
  <c r="S86" i="6"/>
  <c r="S85" i="6"/>
  <c r="S84" i="6"/>
  <c r="S83" i="6"/>
  <c r="S82" i="6"/>
  <c r="S72" i="6"/>
  <c r="S71" i="6"/>
  <c r="S70" i="6"/>
  <c r="S69" i="6"/>
  <c r="S68" i="6"/>
  <c r="S67" i="6"/>
  <c r="S66" i="6"/>
  <c r="S63" i="6"/>
  <c r="S62" i="6"/>
  <c r="S61" i="6"/>
  <c r="S60" i="6"/>
  <c r="S59" i="6"/>
  <c r="S58" i="6"/>
  <c r="S57" i="6"/>
  <c r="S56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V104" i="6"/>
  <c r="J78" i="13" s="1"/>
  <c r="U104" i="6"/>
  <c r="I78" i="13" s="1"/>
  <c r="T104" i="6"/>
  <c r="H78" i="13" s="1"/>
  <c r="O103" i="6"/>
  <c r="O102" i="6"/>
  <c r="O101" i="6"/>
  <c r="O100" i="6"/>
  <c r="O98" i="6"/>
  <c r="O97" i="6"/>
  <c r="O96" i="6"/>
  <c r="O95" i="6"/>
  <c r="O94" i="6"/>
  <c r="O91" i="6"/>
  <c r="O90" i="6"/>
  <c r="O89" i="6"/>
  <c r="O88" i="6"/>
  <c r="O87" i="6"/>
  <c r="O86" i="6"/>
  <c r="O85" i="6"/>
  <c r="O84" i="6"/>
  <c r="O83" i="6"/>
  <c r="O82" i="6"/>
  <c r="O79" i="6"/>
  <c r="O78" i="6"/>
  <c r="O77" i="6"/>
  <c r="O76" i="6"/>
  <c r="O75" i="6"/>
  <c r="O72" i="6"/>
  <c r="O71" i="6"/>
  <c r="O70" i="6"/>
  <c r="O69" i="6"/>
  <c r="O68" i="6"/>
  <c r="O67" i="6"/>
  <c r="O66" i="6"/>
  <c r="O63" i="6"/>
  <c r="O62" i="6"/>
  <c r="O61" i="6"/>
  <c r="O60" i="6"/>
  <c r="O59" i="6"/>
  <c r="O58" i="6"/>
  <c r="O57" i="6"/>
  <c r="O56" i="6"/>
  <c r="O53" i="6"/>
  <c r="O52" i="6"/>
  <c r="O51" i="6"/>
  <c r="O50" i="6"/>
  <c r="O49" i="6"/>
  <c r="O48" i="6"/>
  <c r="O47" i="6"/>
  <c r="O46" i="6"/>
  <c r="O45" i="6"/>
  <c r="O44" i="6"/>
  <c r="O42" i="6"/>
  <c r="O41" i="6"/>
  <c r="O40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R104" i="6"/>
  <c r="J77" i="13" s="1"/>
  <c r="Q104" i="6"/>
  <c r="I77" i="13" s="1"/>
  <c r="P104" i="6"/>
  <c r="H77" i="13" s="1"/>
  <c r="N104" i="6"/>
  <c r="J76" i="13" s="1"/>
  <c r="M104" i="6"/>
  <c r="L104" i="6"/>
  <c r="H76" i="13" s="1"/>
  <c r="J104" i="6"/>
  <c r="J75" i="13" s="1"/>
  <c r="I104" i="6"/>
  <c r="H104" i="6"/>
  <c r="K103" i="6"/>
  <c r="K102" i="6"/>
  <c r="K101" i="6"/>
  <c r="K100" i="6"/>
  <c r="K99" i="6"/>
  <c r="K98" i="6"/>
  <c r="K97" i="6"/>
  <c r="K96" i="6"/>
  <c r="K95" i="6"/>
  <c r="K94" i="6"/>
  <c r="K91" i="6"/>
  <c r="K90" i="6"/>
  <c r="K89" i="6"/>
  <c r="K88" i="6"/>
  <c r="K87" i="6"/>
  <c r="K86" i="6"/>
  <c r="K85" i="6"/>
  <c r="K84" i="6"/>
  <c r="K83" i="6"/>
  <c r="K82" i="6"/>
  <c r="K79" i="6"/>
  <c r="K78" i="6"/>
  <c r="K77" i="6"/>
  <c r="K76" i="6"/>
  <c r="K75" i="6"/>
  <c r="K72" i="6"/>
  <c r="K71" i="6"/>
  <c r="K70" i="6"/>
  <c r="K69" i="6"/>
  <c r="K68" i="6"/>
  <c r="K67" i="6"/>
  <c r="K66" i="6"/>
  <c r="K63" i="6"/>
  <c r="K62" i="6"/>
  <c r="K61" i="6"/>
  <c r="K60" i="6"/>
  <c r="K59" i="6"/>
  <c r="K58" i="6"/>
  <c r="K57" i="6"/>
  <c r="K56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6" i="6"/>
  <c r="K15" i="6"/>
  <c r="K14" i="6"/>
  <c r="K13" i="6"/>
  <c r="K12" i="6"/>
  <c r="K11" i="6"/>
  <c r="K10" i="6"/>
  <c r="K9" i="6"/>
  <c r="K8" i="6"/>
  <c r="G103" i="6"/>
  <c r="F103" i="6"/>
  <c r="E103" i="6"/>
  <c r="D103" i="6"/>
  <c r="G102" i="6"/>
  <c r="F102" i="6"/>
  <c r="E102" i="6"/>
  <c r="D102" i="6"/>
  <c r="G101" i="6"/>
  <c r="F101" i="6"/>
  <c r="E101" i="6"/>
  <c r="D101" i="6"/>
  <c r="G100" i="6"/>
  <c r="F100" i="6"/>
  <c r="E100" i="6"/>
  <c r="D100" i="6"/>
  <c r="G99" i="6"/>
  <c r="F99" i="6"/>
  <c r="E99" i="6"/>
  <c r="D99" i="6"/>
  <c r="C99" i="6"/>
  <c r="G98" i="6"/>
  <c r="F98" i="6"/>
  <c r="E98" i="6"/>
  <c r="D98" i="6"/>
  <c r="G97" i="6"/>
  <c r="F97" i="6"/>
  <c r="E97" i="6"/>
  <c r="D97" i="6"/>
  <c r="G96" i="6"/>
  <c r="F96" i="6"/>
  <c r="E96" i="6"/>
  <c r="D96" i="6"/>
  <c r="G95" i="6"/>
  <c r="F95" i="6"/>
  <c r="E95" i="6"/>
  <c r="D95" i="6"/>
  <c r="G94" i="6"/>
  <c r="F94" i="6"/>
  <c r="E94" i="6"/>
  <c r="D94" i="6"/>
  <c r="G91" i="6"/>
  <c r="F91" i="6"/>
  <c r="E91" i="6"/>
  <c r="D91" i="6"/>
  <c r="G90" i="6"/>
  <c r="F90" i="6"/>
  <c r="E90" i="6"/>
  <c r="D90" i="6"/>
  <c r="G89" i="6"/>
  <c r="F89" i="6"/>
  <c r="E89" i="6"/>
  <c r="D89" i="6"/>
  <c r="G88" i="6"/>
  <c r="F88" i="6"/>
  <c r="E88" i="6"/>
  <c r="D88" i="6"/>
  <c r="G87" i="6"/>
  <c r="F87" i="6"/>
  <c r="E87" i="6"/>
  <c r="D87" i="6"/>
  <c r="G86" i="6"/>
  <c r="F86" i="6"/>
  <c r="E86" i="6"/>
  <c r="D86" i="6"/>
  <c r="G85" i="6"/>
  <c r="F85" i="6"/>
  <c r="E85" i="6"/>
  <c r="D85" i="6"/>
  <c r="G84" i="6"/>
  <c r="F84" i="6"/>
  <c r="E84" i="6"/>
  <c r="D84" i="6"/>
  <c r="G83" i="6"/>
  <c r="F83" i="6"/>
  <c r="E83" i="6"/>
  <c r="D83" i="6"/>
  <c r="G82" i="6"/>
  <c r="F82" i="6"/>
  <c r="E82" i="6"/>
  <c r="D82" i="6"/>
  <c r="G79" i="6"/>
  <c r="F79" i="6"/>
  <c r="E79" i="6"/>
  <c r="D79" i="6"/>
  <c r="G78" i="6"/>
  <c r="F78" i="6"/>
  <c r="E78" i="6"/>
  <c r="D78" i="6"/>
  <c r="G77" i="6"/>
  <c r="F77" i="6"/>
  <c r="E77" i="6"/>
  <c r="D77" i="6"/>
  <c r="G76" i="6"/>
  <c r="F76" i="6"/>
  <c r="E76" i="6"/>
  <c r="D76" i="6"/>
  <c r="G75" i="6"/>
  <c r="F75" i="6"/>
  <c r="E75" i="6"/>
  <c r="D75" i="6"/>
  <c r="G72" i="6"/>
  <c r="F72" i="6"/>
  <c r="E72" i="6"/>
  <c r="D72" i="6"/>
  <c r="G71" i="6"/>
  <c r="F71" i="6"/>
  <c r="E71" i="6"/>
  <c r="D71" i="6"/>
  <c r="G70" i="6"/>
  <c r="F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3" i="6"/>
  <c r="F63" i="6"/>
  <c r="E63" i="6"/>
  <c r="D63" i="6"/>
  <c r="G62" i="6"/>
  <c r="F62" i="6"/>
  <c r="E62" i="6"/>
  <c r="D62" i="6"/>
  <c r="G61" i="6"/>
  <c r="F61" i="6"/>
  <c r="E61" i="6"/>
  <c r="D61" i="6"/>
  <c r="G60" i="6"/>
  <c r="F60" i="6"/>
  <c r="E60" i="6"/>
  <c r="D60" i="6"/>
  <c r="G59" i="6"/>
  <c r="F59" i="6"/>
  <c r="E59" i="6"/>
  <c r="D59" i="6"/>
  <c r="G58" i="6"/>
  <c r="F58" i="6"/>
  <c r="E58" i="6"/>
  <c r="D58" i="6"/>
  <c r="G57" i="6"/>
  <c r="F57" i="6"/>
  <c r="E57" i="6"/>
  <c r="D57" i="6"/>
  <c r="G56" i="6"/>
  <c r="F56" i="6"/>
  <c r="E56" i="6"/>
  <c r="D56" i="6"/>
  <c r="G53" i="6"/>
  <c r="F53" i="6"/>
  <c r="E53" i="6"/>
  <c r="D53" i="6"/>
  <c r="G52" i="6"/>
  <c r="F52" i="6"/>
  <c r="E52" i="6"/>
  <c r="D52" i="6"/>
  <c r="G51" i="6"/>
  <c r="F51" i="6"/>
  <c r="E51" i="6"/>
  <c r="D51" i="6"/>
  <c r="G50" i="6"/>
  <c r="F50" i="6"/>
  <c r="E50" i="6"/>
  <c r="D50" i="6"/>
  <c r="G49" i="6"/>
  <c r="F49" i="6"/>
  <c r="E49" i="6"/>
  <c r="D49" i="6"/>
  <c r="G48" i="6"/>
  <c r="F48" i="6"/>
  <c r="E48" i="6"/>
  <c r="D48" i="6"/>
  <c r="G47" i="6"/>
  <c r="F47" i="6"/>
  <c r="E47" i="6"/>
  <c r="D47" i="6"/>
  <c r="G46" i="6"/>
  <c r="F46" i="6"/>
  <c r="E46" i="6"/>
  <c r="D46" i="6"/>
  <c r="G45" i="6"/>
  <c r="F45" i="6"/>
  <c r="E45" i="6"/>
  <c r="D45" i="6"/>
  <c r="G44" i="6"/>
  <c r="F44" i="6"/>
  <c r="E44" i="6"/>
  <c r="D44" i="6"/>
  <c r="G43" i="6"/>
  <c r="F43" i="6"/>
  <c r="E43" i="6"/>
  <c r="D43" i="6"/>
  <c r="G42" i="6"/>
  <c r="F42" i="6"/>
  <c r="E42" i="6"/>
  <c r="D42" i="6"/>
  <c r="G41" i="6"/>
  <c r="F41" i="6"/>
  <c r="E41" i="6"/>
  <c r="D41" i="6"/>
  <c r="G40" i="6"/>
  <c r="F40" i="6"/>
  <c r="E40" i="6"/>
  <c r="D40" i="6"/>
  <c r="G37" i="6"/>
  <c r="F37" i="6"/>
  <c r="E37" i="6"/>
  <c r="D37" i="6"/>
  <c r="G36" i="6"/>
  <c r="F36" i="6"/>
  <c r="E36" i="6"/>
  <c r="D36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31" i="6"/>
  <c r="F31" i="6"/>
  <c r="E31" i="6"/>
  <c r="D31" i="6"/>
  <c r="G30" i="6"/>
  <c r="F30" i="6"/>
  <c r="E30" i="6"/>
  <c r="D30" i="6"/>
  <c r="G29" i="6"/>
  <c r="F29" i="6"/>
  <c r="E29" i="6"/>
  <c r="D29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4" i="6"/>
  <c r="F24" i="6"/>
  <c r="E24" i="6"/>
  <c r="D24" i="6"/>
  <c r="G23" i="6"/>
  <c r="F23" i="6"/>
  <c r="E23" i="6"/>
  <c r="D23" i="6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CL104" i="4"/>
  <c r="J67" i="13" s="1"/>
  <c r="CK104" i="4"/>
  <c r="I67" i="13" s="1"/>
  <c r="CJ104" i="4"/>
  <c r="H67" i="13" s="1"/>
  <c r="CI104" i="4"/>
  <c r="G67" i="13" s="1"/>
  <c r="CH104" i="4"/>
  <c r="J66" i="13" s="1"/>
  <c r="CG104" i="4"/>
  <c r="I66" i="13" s="1"/>
  <c r="CF104" i="4"/>
  <c r="H66" i="13" s="1"/>
  <c r="CE104" i="4"/>
  <c r="G66" i="13" s="1"/>
  <c r="CD104" i="4"/>
  <c r="J65" i="13" s="1"/>
  <c r="CC104" i="4"/>
  <c r="I65" i="13" s="1"/>
  <c r="CB104" i="4"/>
  <c r="H65" i="13" s="1"/>
  <c r="CA104" i="4"/>
  <c r="G65" i="13" s="1"/>
  <c r="BZ104" i="4"/>
  <c r="J64" i="13" s="1"/>
  <c r="BY104" i="4"/>
  <c r="BX104" i="4"/>
  <c r="BW104" i="4"/>
  <c r="BV104" i="4"/>
  <c r="BU104" i="4"/>
  <c r="BT104" i="4"/>
  <c r="BS104" i="4"/>
  <c r="BR104" i="4"/>
  <c r="J62" i="13" s="1"/>
  <c r="BQ104" i="4"/>
  <c r="I62" i="13" s="1"/>
  <c r="BP104" i="4"/>
  <c r="BO104" i="4"/>
  <c r="BN104" i="4"/>
  <c r="J61" i="13" s="1"/>
  <c r="BM104" i="4"/>
  <c r="I61" i="13" s="1"/>
  <c r="BL104" i="4"/>
  <c r="H61" i="13" s="1"/>
  <c r="BK104" i="4"/>
  <c r="G61" i="13" s="1"/>
  <c r="BJ104" i="4"/>
  <c r="J60" i="13" s="1"/>
  <c r="BI104" i="4"/>
  <c r="I60" i="13" s="1"/>
  <c r="BH104" i="4"/>
  <c r="H60" i="13" s="1"/>
  <c r="BG104" i="4"/>
  <c r="G60" i="13" s="1"/>
  <c r="BF104" i="4"/>
  <c r="J59" i="13" s="1"/>
  <c r="BE104" i="4"/>
  <c r="I59" i="13" s="1"/>
  <c r="BD104" i="4"/>
  <c r="H59" i="13" s="1"/>
  <c r="BC104" i="4"/>
  <c r="G59" i="13" s="1"/>
  <c r="BB104" i="4"/>
  <c r="J58" i="13" s="1"/>
  <c r="BA104" i="4"/>
  <c r="I58" i="13" s="1"/>
  <c r="AZ104" i="4"/>
  <c r="H58" i="13" s="1"/>
  <c r="AY104" i="4"/>
  <c r="G58" i="13" s="1"/>
  <c r="AX104" i="4"/>
  <c r="J57" i="13" s="1"/>
  <c r="AW104" i="4"/>
  <c r="I57" i="13" s="1"/>
  <c r="AV104" i="4"/>
  <c r="H57" i="13" s="1"/>
  <c r="AU104" i="4"/>
  <c r="G57" i="13" s="1"/>
  <c r="AT104" i="4"/>
  <c r="J56" i="13" s="1"/>
  <c r="AS104" i="4"/>
  <c r="I56" i="13" s="1"/>
  <c r="AR104" i="4"/>
  <c r="H56" i="13" s="1"/>
  <c r="AQ104" i="4"/>
  <c r="G56" i="13" s="1"/>
  <c r="AP104" i="4"/>
  <c r="J55" i="13" s="1"/>
  <c r="AO104" i="4"/>
  <c r="I55" i="13" s="1"/>
  <c r="AN104" i="4"/>
  <c r="H55" i="13" s="1"/>
  <c r="AM104" i="4"/>
  <c r="G55" i="13" s="1"/>
  <c r="AL104" i="4"/>
  <c r="J54" i="13" s="1"/>
  <c r="AK104" i="4"/>
  <c r="I54" i="13" s="1"/>
  <c r="AJ104" i="4"/>
  <c r="H54" i="13" s="1"/>
  <c r="AI104" i="4"/>
  <c r="G54" i="13" s="1"/>
  <c r="AH104" i="4"/>
  <c r="J53" i="13" s="1"/>
  <c r="AG104" i="4"/>
  <c r="I53" i="13" s="1"/>
  <c r="AF104" i="4"/>
  <c r="H53" i="13" s="1"/>
  <c r="AE104" i="4"/>
  <c r="G53" i="13" s="1"/>
  <c r="AD104" i="4"/>
  <c r="J52" i="13" s="1"/>
  <c r="AC104" i="4"/>
  <c r="I52" i="13" s="1"/>
  <c r="AB104" i="4"/>
  <c r="H52" i="13" s="1"/>
  <c r="AA104" i="4"/>
  <c r="G52" i="13" s="1"/>
  <c r="Z104" i="4"/>
  <c r="J51" i="13" s="1"/>
  <c r="Y104" i="4"/>
  <c r="I51" i="13" s="1"/>
  <c r="X104" i="4"/>
  <c r="H51" i="13" s="1"/>
  <c r="W104" i="4"/>
  <c r="G51" i="13" s="1"/>
  <c r="V104" i="4"/>
  <c r="J50" i="13" s="1"/>
  <c r="U104" i="4"/>
  <c r="I50" i="13" s="1"/>
  <c r="T104" i="4"/>
  <c r="H50" i="13" s="1"/>
  <c r="S104" i="4"/>
  <c r="G50" i="13" s="1"/>
  <c r="R104" i="4"/>
  <c r="J49" i="13" s="1"/>
  <c r="Q104" i="4"/>
  <c r="P104" i="4"/>
  <c r="H49" i="13" s="1"/>
  <c r="O104" i="4"/>
  <c r="G49" i="13" s="1"/>
  <c r="N104" i="4"/>
  <c r="J48" i="13" s="1"/>
  <c r="M104" i="4"/>
  <c r="I48" i="13" s="1"/>
  <c r="L104" i="4"/>
  <c r="H48" i="13" s="1"/>
  <c r="G103" i="4"/>
  <c r="G91" i="4"/>
  <c r="G79" i="4"/>
  <c r="G72" i="4"/>
  <c r="G63" i="4"/>
  <c r="G53" i="4"/>
  <c r="G37" i="4"/>
  <c r="J104" i="4"/>
  <c r="I104" i="4"/>
  <c r="H104" i="4"/>
  <c r="H47" i="13" s="1"/>
  <c r="F104" i="4"/>
  <c r="J45" i="13" s="1"/>
  <c r="E104" i="4"/>
  <c r="I45" i="13" s="1"/>
  <c r="D104" i="4"/>
  <c r="H45" i="13" s="1"/>
  <c r="CY102" i="7"/>
  <c r="CS102" i="7"/>
  <c r="CY101" i="7"/>
  <c r="CS101" i="7"/>
  <c r="CY100" i="7"/>
  <c r="CS100" i="7"/>
  <c r="CY99" i="7"/>
  <c r="CS99" i="7"/>
  <c r="CY98" i="7"/>
  <c r="CS98" i="7"/>
  <c r="CY97" i="7"/>
  <c r="CS97" i="7"/>
  <c r="CY96" i="7"/>
  <c r="CS96" i="7"/>
  <c r="CY95" i="7"/>
  <c r="CS95" i="7"/>
  <c r="CY94" i="7"/>
  <c r="CS94" i="7"/>
  <c r="CY90" i="7"/>
  <c r="CS90" i="7"/>
  <c r="CY89" i="7"/>
  <c r="CS89" i="7"/>
  <c r="CY88" i="7"/>
  <c r="CS88" i="7"/>
  <c r="CY87" i="7"/>
  <c r="CS87" i="7"/>
  <c r="CY86" i="7"/>
  <c r="CS86" i="7"/>
  <c r="CY85" i="7"/>
  <c r="CS85" i="7"/>
  <c r="CY84" i="7"/>
  <c r="CS84" i="7"/>
  <c r="CY83" i="7"/>
  <c r="CS83" i="7"/>
  <c r="CY82" i="7"/>
  <c r="CS82" i="7"/>
  <c r="CY78" i="7"/>
  <c r="CS78" i="7"/>
  <c r="CY77" i="7"/>
  <c r="CS77" i="7"/>
  <c r="CY76" i="7"/>
  <c r="CS76" i="7"/>
  <c r="CY75" i="7"/>
  <c r="CS75" i="7"/>
  <c r="CY71" i="7"/>
  <c r="CS71" i="7"/>
  <c r="CY70" i="7"/>
  <c r="CS70" i="7"/>
  <c r="CY69" i="7"/>
  <c r="CS69" i="7"/>
  <c r="CY68" i="7"/>
  <c r="CS68" i="7"/>
  <c r="CY67" i="7"/>
  <c r="CS67" i="7"/>
  <c r="CY66" i="7"/>
  <c r="CS66" i="7"/>
  <c r="CY62" i="7"/>
  <c r="CS62" i="7"/>
  <c r="CY61" i="7"/>
  <c r="CS61" i="7"/>
  <c r="CY60" i="7"/>
  <c r="CS60" i="7"/>
  <c r="CY59" i="7"/>
  <c r="CS59" i="7"/>
  <c r="CY58" i="7"/>
  <c r="CS58" i="7"/>
  <c r="CY57" i="7"/>
  <c r="CS57" i="7"/>
  <c r="CY56" i="7"/>
  <c r="CS56" i="7"/>
  <c r="CY52" i="7"/>
  <c r="CS52" i="7"/>
  <c r="CY51" i="7"/>
  <c r="CS51" i="7"/>
  <c r="CY50" i="7"/>
  <c r="CS50" i="7"/>
  <c r="CY49" i="7"/>
  <c r="CS49" i="7"/>
  <c r="CY48" i="7"/>
  <c r="CS48" i="7"/>
  <c r="CY47" i="7"/>
  <c r="CS47" i="7"/>
  <c r="CY46" i="7"/>
  <c r="CS46" i="7"/>
  <c r="CY45" i="7"/>
  <c r="CS45" i="7"/>
  <c r="CY44" i="7"/>
  <c r="CS44" i="7"/>
  <c r="CY43" i="7"/>
  <c r="CS43" i="7"/>
  <c r="CY42" i="7"/>
  <c r="CS42" i="7"/>
  <c r="CY41" i="7"/>
  <c r="CS41" i="7"/>
  <c r="CY40" i="7"/>
  <c r="CS40" i="7"/>
  <c r="CY39" i="7"/>
  <c r="CY36" i="7"/>
  <c r="CS36" i="7"/>
  <c r="CY35" i="7"/>
  <c r="CS35" i="7"/>
  <c r="CY34" i="7"/>
  <c r="CS34" i="7"/>
  <c r="CY33" i="7"/>
  <c r="CS33" i="7"/>
  <c r="CY32" i="7"/>
  <c r="CS32" i="7"/>
  <c r="CY31" i="7"/>
  <c r="CS31" i="7"/>
  <c r="CY30" i="7"/>
  <c r="CS30" i="7"/>
  <c r="CY29" i="7"/>
  <c r="CS29" i="7"/>
  <c r="CS28" i="7"/>
  <c r="CY27" i="7"/>
  <c r="CS27" i="7"/>
  <c r="CY26" i="7"/>
  <c r="CS26" i="7"/>
  <c r="CY25" i="7"/>
  <c r="CS25" i="7"/>
  <c r="CY24" i="7"/>
  <c r="CS24" i="7"/>
  <c r="CY23" i="7"/>
  <c r="CS23" i="7"/>
  <c r="CY22" i="7"/>
  <c r="CS22" i="7"/>
  <c r="CY21" i="7"/>
  <c r="CS21" i="7"/>
  <c r="CY20" i="7"/>
  <c r="CS20" i="7"/>
  <c r="CY19" i="7"/>
  <c r="CS19" i="7"/>
  <c r="CG102" i="7"/>
  <c r="CA102" i="7"/>
  <c r="CG101" i="7"/>
  <c r="CA101" i="7"/>
  <c r="CG100" i="7"/>
  <c r="CA100" i="7"/>
  <c r="CG99" i="7"/>
  <c r="CA99" i="7"/>
  <c r="CG98" i="7"/>
  <c r="CA98" i="7"/>
  <c r="CG97" i="7"/>
  <c r="CA97" i="7"/>
  <c r="CG96" i="7"/>
  <c r="CA96" i="7"/>
  <c r="CG95" i="7"/>
  <c r="CA95" i="7"/>
  <c r="CG94" i="7"/>
  <c r="CA94" i="7"/>
  <c r="CG90" i="7"/>
  <c r="CA90" i="7"/>
  <c r="CG89" i="7"/>
  <c r="CA89" i="7"/>
  <c r="CG88" i="7"/>
  <c r="CA88" i="7"/>
  <c r="CG87" i="7"/>
  <c r="CA87" i="7"/>
  <c r="CG86" i="7"/>
  <c r="CG85" i="7"/>
  <c r="CA85" i="7"/>
  <c r="CG84" i="7"/>
  <c r="CA84" i="7"/>
  <c r="CG83" i="7"/>
  <c r="CA83" i="7"/>
  <c r="CG82" i="7"/>
  <c r="CA82" i="7"/>
  <c r="CG78" i="7"/>
  <c r="CA78" i="7"/>
  <c r="CG77" i="7"/>
  <c r="CA77" i="7"/>
  <c r="CG76" i="7"/>
  <c r="CA76" i="7"/>
  <c r="CG75" i="7"/>
  <c r="CA75" i="7"/>
  <c r="CG71" i="7"/>
  <c r="CA71" i="7"/>
  <c r="CG70" i="7"/>
  <c r="CA70" i="7"/>
  <c r="CG69" i="7"/>
  <c r="CA69" i="7"/>
  <c r="CG68" i="7"/>
  <c r="CA68" i="7"/>
  <c r="CG67" i="7"/>
  <c r="CA67" i="7"/>
  <c r="CG66" i="7"/>
  <c r="CA66" i="7"/>
  <c r="CG62" i="7"/>
  <c r="CA62" i="7"/>
  <c r="CG61" i="7"/>
  <c r="CA61" i="7"/>
  <c r="CG60" i="7"/>
  <c r="CA60" i="7"/>
  <c r="CG59" i="7"/>
  <c r="CA59" i="7"/>
  <c r="CG58" i="7"/>
  <c r="CA58" i="7"/>
  <c r="CG57" i="7"/>
  <c r="CA57" i="7"/>
  <c r="CG56" i="7"/>
  <c r="CA56" i="7"/>
  <c r="CG52" i="7"/>
  <c r="CA52" i="7"/>
  <c r="CG51" i="7"/>
  <c r="CA51" i="7"/>
  <c r="CG50" i="7"/>
  <c r="CA50" i="7"/>
  <c r="CG49" i="7"/>
  <c r="CA49" i="7"/>
  <c r="CG48" i="7"/>
  <c r="CA48" i="7"/>
  <c r="CG47" i="7"/>
  <c r="CA47" i="7"/>
  <c r="CG46" i="7"/>
  <c r="CA46" i="7"/>
  <c r="CG45" i="7"/>
  <c r="CA45" i="7"/>
  <c r="CG44" i="7"/>
  <c r="CA44" i="7"/>
  <c r="CG43" i="7"/>
  <c r="CA43" i="7"/>
  <c r="CG42" i="7"/>
  <c r="CA42" i="7"/>
  <c r="CG41" i="7"/>
  <c r="CA41" i="7"/>
  <c r="CG40" i="7"/>
  <c r="CA40" i="7"/>
  <c r="CG39" i="7"/>
  <c r="CA39" i="7"/>
  <c r="BW38" i="7"/>
  <c r="BV38" i="7"/>
  <c r="BU38" i="7"/>
  <c r="BT38" i="7"/>
  <c r="BS38" i="7"/>
  <c r="BR38" i="7"/>
  <c r="CG36" i="7"/>
  <c r="CA36" i="7"/>
  <c r="CG35" i="7"/>
  <c r="CA35" i="7"/>
  <c r="CG34" i="7"/>
  <c r="CA34" i="7"/>
  <c r="CG33" i="7"/>
  <c r="CA33" i="7"/>
  <c r="CG32" i="7"/>
  <c r="CA32" i="7"/>
  <c r="CG31" i="7"/>
  <c r="CA31" i="7"/>
  <c r="CG30" i="7"/>
  <c r="CA30" i="7"/>
  <c r="CG29" i="7"/>
  <c r="CA29" i="7"/>
  <c r="CG28" i="7"/>
  <c r="CA28" i="7"/>
  <c r="CG27" i="7"/>
  <c r="CA27" i="7"/>
  <c r="CG26" i="7"/>
  <c r="CA26" i="7"/>
  <c r="CG25" i="7"/>
  <c r="CA25" i="7"/>
  <c r="CG24" i="7"/>
  <c r="CA24" i="7"/>
  <c r="CG23" i="7"/>
  <c r="CA23" i="7"/>
  <c r="CG22" i="7"/>
  <c r="CA22" i="7"/>
  <c r="CG21" i="7"/>
  <c r="CA21" i="7"/>
  <c r="CG20" i="7"/>
  <c r="CA20" i="7"/>
  <c r="CG19" i="7"/>
  <c r="CA19" i="7"/>
  <c r="BQ102" i="7"/>
  <c r="CO102" i="7" s="1"/>
  <c r="BP102" i="7"/>
  <c r="CN102" i="7" s="1"/>
  <c r="BN102" i="7"/>
  <c r="CL102" i="7" s="1"/>
  <c r="BM102" i="7"/>
  <c r="CK102" i="7" s="1"/>
  <c r="BL102" i="7"/>
  <c r="CJ102" i="7" s="1"/>
  <c r="BK102" i="7"/>
  <c r="BJ102" i="7"/>
  <c r="BH102" i="7"/>
  <c r="BT102" i="7" s="1"/>
  <c r="BG102" i="7"/>
  <c r="BS102" i="7" s="1"/>
  <c r="BF102" i="7"/>
  <c r="BC102" i="7"/>
  <c r="BQ101" i="7"/>
  <c r="CO101" i="7" s="1"/>
  <c r="BP101" i="7"/>
  <c r="CN101" i="7" s="1"/>
  <c r="BN101" i="7"/>
  <c r="CL101" i="7" s="1"/>
  <c r="BM101" i="7"/>
  <c r="CK101" i="7" s="1"/>
  <c r="BL101" i="7"/>
  <c r="CJ101" i="7" s="1"/>
  <c r="BK101" i="7"/>
  <c r="BJ101" i="7"/>
  <c r="BH101" i="7"/>
  <c r="BG101" i="7"/>
  <c r="BS101" i="7" s="1"/>
  <c r="BF101" i="7"/>
  <c r="BC101" i="7"/>
  <c r="BQ100" i="7"/>
  <c r="CO100" i="7" s="1"/>
  <c r="BP100" i="7"/>
  <c r="CN100" i="7" s="1"/>
  <c r="BN100" i="7"/>
  <c r="CL100" i="7" s="1"/>
  <c r="BM100" i="7"/>
  <c r="CK100" i="7" s="1"/>
  <c r="BL100" i="7"/>
  <c r="CJ100" i="7" s="1"/>
  <c r="BK100" i="7"/>
  <c r="BJ100" i="7"/>
  <c r="BH100" i="7"/>
  <c r="BT100" i="7" s="1"/>
  <c r="BG100" i="7"/>
  <c r="BS100" i="7" s="1"/>
  <c r="BF100" i="7"/>
  <c r="BC100" i="7"/>
  <c r="BQ99" i="7"/>
  <c r="CO99" i="7" s="1"/>
  <c r="BP99" i="7"/>
  <c r="CN99" i="7" s="1"/>
  <c r="BN99" i="7"/>
  <c r="CL99" i="7" s="1"/>
  <c r="BM99" i="7"/>
  <c r="CK99" i="7" s="1"/>
  <c r="BL99" i="7"/>
  <c r="CJ99" i="7" s="1"/>
  <c r="BK99" i="7"/>
  <c r="BJ99" i="7"/>
  <c r="BH99" i="7"/>
  <c r="BT99" i="7" s="1"/>
  <c r="BG99" i="7"/>
  <c r="BS99" i="7" s="1"/>
  <c r="BF99" i="7"/>
  <c r="BC99" i="7"/>
  <c r="BQ98" i="7"/>
  <c r="CO98" i="7" s="1"/>
  <c r="BP98" i="7"/>
  <c r="CN98" i="7" s="1"/>
  <c r="BN98" i="7"/>
  <c r="CL98" i="7" s="1"/>
  <c r="BM98" i="7"/>
  <c r="CK98" i="7" s="1"/>
  <c r="BL98" i="7"/>
  <c r="CJ98" i="7" s="1"/>
  <c r="BK98" i="7"/>
  <c r="BJ98" i="7"/>
  <c r="BH98" i="7"/>
  <c r="BT98" i="7" s="1"/>
  <c r="BG98" i="7"/>
  <c r="BS98" i="7" s="1"/>
  <c r="BF98" i="7"/>
  <c r="BC98" i="7"/>
  <c r="BQ97" i="7"/>
  <c r="CO97" i="7" s="1"/>
  <c r="BP97" i="7"/>
  <c r="CN97" i="7" s="1"/>
  <c r="BN97" i="7"/>
  <c r="CL97" i="7" s="1"/>
  <c r="BM97" i="7"/>
  <c r="CK97" i="7" s="1"/>
  <c r="BL97" i="7"/>
  <c r="CJ97" i="7" s="1"/>
  <c r="CM97" i="7" s="1"/>
  <c r="BK97" i="7"/>
  <c r="BJ97" i="7"/>
  <c r="BH97" i="7"/>
  <c r="BT97" i="7" s="1"/>
  <c r="BG97" i="7"/>
  <c r="BS97" i="7" s="1"/>
  <c r="BF97" i="7"/>
  <c r="BC97" i="7"/>
  <c r="BQ96" i="7"/>
  <c r="CO96" i="7" s="1"/>
  <c r="BP96" i="7"/>
  <c r="CN96" i="7" s="1"/>
  <c r="BN96" i="7"/>
  <c r="CL96" i="7" s="1"/>
  <c r="BM96" i="7"/>
  <c r="CK96" i="7" s="1"/>
  <c r="BL96" i="7"/>
  <c r="CJ96" i="7" s="1"/>
  <c r="BK96" i="7"/>
  <c r="BJ96" i="7"/>
  <c r="BH96" i="7"/>
  <c r="BG96" i="7"/>
  <c r="BS96" i="7" s="1"/>
  <c r="BF96" i="7"/>
  <c r="BC96" i="7"/>
  <c r="BQ95" i="7"/>
  <c r="CO95" i="7" s="1"/>
  <c r="BP95" i="7"/>
  <c r="CN95" i="7" s="1"/>
  <c r="BN95" i="7"/>
  <c r="CL95" i="7" s="1"/>
  <c r="BM95" i="7"/>
  <c r="CK95" i="7" s="1"/>
  <c r="BL95" i="7"/>
  <c r="CJ95" i="7" s="1"/>
  <c r="BK95" i="7"/>
  <c r="BJ95" i="7"/>
  <c r="BH95" i="7"/>
  <c r="BT95" i="7" s="1"/>
  <c r="BG95" i="7"/>
  <c r="BS95" i="7" s="1"/>
  <c r="BF95" i="7"/>
  <c r="BC95" i="7"/>
  <c r="BQ94" i="7"/>
  <c r="CO94" i="7" s="1"/>
  <c r="BP94" i="7"/>
  <c r="CN94" i="7" s="1"/>
  <c r="BN94" i="7"/>
  <c r="CL94" i="7" s="1"/>
  <c r="BM94" i="7"/>
  <c r="CK94" i="7" s="1"/>
  <c r="BL94" i="7"/>
  <c r="CJ94" i="7" s="1"/>
  <c r="BK94" i="7"/>
  <c r="BJ94" i="7"/>
  <c r="BH94" i="7"/>
  <c r="BG94" i="7"/>
  <c r="BS94" i="7" s="1"/>
  <c r="BF94" i="7"/>
  <c r="BC94" i="7"/>
  <c r="BQ90" i="7"/>
  <c r="CO90" i="7" s="1"/>
  <c r="BP90" i="7"/>
  <c r="CN90" i="7" s="1"/>
  <c r="BN90" i="7"/>
  <c r="CL90" i="7" s="1"/>
  <c r="BM90" i="7"/>
  <c r="CK90" i="7" s="1"/>
  <c r="BL90" i="7"/>
  <c r="CJ90" i="7" s="1"/>
  <c r="BK90" i="7"/>
  <c r="BJ90" i="7"/>
  <c r="BH90" i="7"/>
  <c r="BG90" i="7"/>
  <c r="BS90" i="7" s="1"/>
  <c r="BF90" i="7"/>
  <c r="BC90" i="7"/>
  <c r="BQ89" i="7"/>
  <c r="CO89" i="7" s="1"/>
  <c r="BP89" i="7"/>
  <c r="CN89" i="7" s="1"/>
  <c r="BN89" i="7"/>
  <c r="CL89" i="7" s="1"/>
  <c r="BM89" i="7"/>
  <c r="CK89" i="7" s="1"/>
  <c r="BL89" i="7"/>
  <c r="CJ89" i="7" s="1"/>
  <c r="BK89" i="7"/>
  <c r="BJ89" i="7"/>
  <c r="BH89" i="7"/>
  <c r="BT89" i="7" s="1"/>
  <c r="BG89" i="7"/>
  <c r="BS89" i="7" s="1"/>
  <c r="BF89" i="7"/>
  <c r="BI89" i="7" s="1"/>
  <c r="BC89" i="7"/>
  <c r="BQ88" i="7"/>
  <c r="CO88" i="7" s="1"/>
  <c r="BP88" i="7"/>
  <c r="CN88" i="7" s="1"/>
  <c r="BN88" i="7"/>
  <c r="CL88" i="7" s="1"/>
  <c r="BM88" i="7"/>
  <c r="CK88" i="7" s="1"/>
  <c r="BL88" i="7"/>
  <c r="CJ88" i="7" s="1"/>
  <c r="BK88" i="7"/>
  <c r="BJ88" i="7"/>
  <c r="BH88" i="7"/>
  <c r="BT88" i="7" s="1"/>
  <c r="BG88" i="7"/>
  <c r="BS88" i="7" s="1"/>
  <c r="BF88" i="7"/>
  <c r="BC88" i="7"/>
  <c r="BQ87" i="7"/>
  <c r="CO87" i="7" s="1"/>
  <c r="BP87" i="7"/>
  <c r="CN87" i="7" s="1"/>
  <c r="BN87" i="7"/>
  <c r="CL87" i="7" s="1"/>
  <c r="BM87" i="7"/>
  <c r="CK87" i="7" s="1"/>
  <c r="BL87" i="7"/>
  <c r="CJ87" i="7" s="1"/>
  <c r="BK87" i="7"/>
  <c r="BJ87" i="7"/>
  <c r="BH87" i="7"/>
  <c r="BT87" i="7" s="1"/>
  <c r="BG87" i="7"/>
  <c r="BS87" i="7" s="1"/>
  <c r="BF87" i="7"/>
  <c r="BC87" i="7"/>
  <c r="BQ86" i="7"/>
  <c r="CO86" i="7" s="1"/>
  <c r="BP86" i="7"/>
  <c r="CN86" i="7" s="1"/>
  <c r="BN86" i="7"/>
  <c r="CL86" i="7" s="1"/>
  <c r="BM86" i="7"/>
  <c r="CK86" i="7" s="1"/>
  <c r="BL86" i="7"/>
  <c r="CJ86" i="7" s="1"/>
  <c r="BK86" i="7"/>
  <c r="BJ86" i="7"/>
  <c r="BH86" i="7"/>
  <c r="BT86" i="7" s="1"/>
  <c r="BG86" i="7"/>
  <c r="BF86" i="7"/>
  <c r="BC86" i="7"/>
  <c r="BQ85" i="7"/>
  <c r="CO85" i="7" s="1"/>
  <c r="BP85" i="7"/>
  <c r="CN85" i="7" s="1"/>
  <c r="BN85" i="7"/>
  <c r="CL85" i="7" s="1"/>
  <c r="BM85" i="7"/>
  <c r="CK85" i="7" s="1"/>
  <c r="BL85" i="7"/>
  <c r="CJ85" i="7" s="1"/>
  <c r="BK85" i="7"/>
  <c r="BJ85" i="7"/>
  <c r="BH85" i="7"/>
  <c r="BT85" i="7" s="1"/>
  <c r="BG85" i="7"/>
  <c r="BS85" i="7" s="1"/>
  <c r="BF85" i="7"/>
  <c r="BC85" i="7"/>
  <c r="BQ84" i="7"/>
  <c r="CO84" i="7" s="1"/>
  <c r="BP84" i="7"/>
  <c r="CN84" i="7" s="1"/>
  <c r="BN84" i="7"/>
  <c r="CL84" i="7" s="1"/>
  <c r="BM84" i="7"/>
  <c r="CK84" i="7" s="1"/>
  <c r="BL84" i="7"/>
  <c r="CJ84" i="7" s="1"/>
  <c r="BK84" i="7"/>
  <c r="BJ84" i="7"/>
  <c r="BH84" i="7"/>
  <c r="BT84" i="7" s="1"/>
  <c r="BG84" i="7"/>
  <c r="BS84" i="7" s="1"/>
  <c r="BF84" i="7"/>
  <c r="BC84" i="7"/>
  <c r="BQ83" i="7"/>
  <c r="CO83" i="7" s="1"/>
  <c r="BP83" i="7"/>
  <c r="CN83" i="7" s="1"/>
  <c r="BN83" i="7"/>
  <c r="CL83" i="7" s="1"/>
  <c r="BM83" i="7"/>
  <c r="CK83" i="7" s="1"/>
  <c r="BL83" i="7"/>
  <c r="CJ83" i="7" s="1"/>
  <c r="BK83" i="7"/>
  <c r="BJ83" i="7"/>
  <c r="BH83" i="7"/>
  <c r="BT83" i="7" s="1"/>
  <c r="BG83" i="7"/>
  <c r="BF83" i="7"/>
  <c r="BC83" i="7"/>
  <c r="BQ82" i="7"/>
  <c r="CO82" i="7" s="1"/>
  <c r="BP82" i="7"/>
  <c r="CN82" i="7" s="1"/>
  <c r="BN82" i="7"/>
  <c r="CL82" i="7" s="1"/>
  <c r="BM82" i="7"/>
  <c r="CK82" i="7" s="1"/>
  <c r="BL82" i="7"/>
  <c r="CJ82" i="7" s="1"/>
  <c r="BK82" i="7"/>
  <c r="BJ82" i="7"/>
  <c r="BH82" i="7"/>
  <c r="BT82" i="7" s="1"/>
  <c r="BG82" i="7"/>
  <c r="BS82" i="7" s="1"/>
  <c r="BF82" i="7"/>
  <c r="BC82" i="7"/>
  <c r="BQ78" i="7"/>
  <c r="CO78" i="7" s="1"/>
  <c r="BP78" i="7"/>
  <c r="CN78" i="7" s="1"/>
  <c r="BN78" i="7"/>
  <c r="CL78" i="7" s="1"/>
  <c r="BM78" i="7"/>
  <c r="CK78" i="7" s="1"/>
  <c r="BL78" i="7"/>
  <c r="CJ78" i="7" s="1"/>
  <c r="BK78" i="7"/>
  <c r="BJ78" i="7"/>
  <c r="BH78" i="7"/>
  <c r="BT78" i="7" s="1"/>
  <c r="BG78" i="7"/>
  <c r="BS78" i="7" s="1"/>
  <c r="BF78" i="7"/>
  <c r="BC78" i="7"/>
  <c r="BQ77" i="7"/>
  <c r="CO77" i="7" s="1"/>
  <c r="BP77" i="7"/>
  <c r="CN77" i="7" s="1"/>
  <c r="BN77" i="7"/>
  <c r="CL77" i="7" s="1"/>
  <c r="BM77" i="7"/>
  <c r="CK77" i="7" s="1"/>
  <c r="BL77" i="7"/>
  <c r="CJ77" i="7" s="1"/>
  <c r="BK77" i="7"/>
  <c r="BJ77" i="7"/>
  <c r="BH77" i="7"/>
  <c r="BT77" i="7" s="1"/>
  <c r="BG77" i="7"/>
  <c r="BS77" i="7" s="1"/>
  <c r="BF77" i="7"/>
  <c r="BC77" i="7"/>
  <c r="BQ76" i="7"/>
  <c r="CO76" i="7" s="1"/>
  <c r="BP76" i="7"/>
  <c r="CN76" i="7" s="1"/>
  <c r="BN76" i="7"/>
  <c r="CL76" i="7" s="1"/>
  <c r="BM76" i="7"/>
  <c r="CK76" i="7" s="1"/>
  <c r="BL76" i="7"/>
  <c r="CJ76" i="7" s="1"/>
  <c r="BK76" i="7"/>
  <c r="BJ76" i="7"/>
  <c r="BH76" i="7"/>
  <c r="BT76" i="7" s="1"/>
  <c r="BG76" i="7"/>
  <c r="BS76" i="7" s="1"/>
  <c r="BF76" i="7"/>
  <c r="BC76" i="7"/>
  <c r="BQ75" i="7"/>
  <c r="CO75" i="7" s="1"/>
  <c r="BP75" i="7"/>
  <c r="CN75" i="7" s="1"/>
  <c r="BN75" i="7"/>
  <c r="CL75" i="7" s="1"/>
  <c r="BM75" i="7"/>
  <c r="CK75" i="7" s="1"/>
  <c r="BL75" i="7"/>
  <c r="CJ75" i="7" s="1"/>
  <c r="BK75" i="7"/>
  <c r="BJ75" i="7"/>
  <c r="BH75" i="7"/>
  <c r="BG75" i="7"/>
  <c r="BS75" i="7" s="1"/>
  <c r="BF75" i="7"/>
  <c r="BC75" i="7"/>
  <c r="BQ71" i="7"/>
  <c r="CO71" i="7" s="1"/>
  <c r="BP71" i="7"/>
  <c r="CN71" i="7" s="1"/>
  <c r="BN71" i="7"/>
  <c r="CL71" i="7" s="1"/>
  <c r="BM71" i="7"/>
  <c r="CK71" i="7" s="1"/>
  <c r="BL71" i="7"/>
  <c r="CJ71" i="7" s="1"/>
  <c r="BK71" i="7"/>
  <c r="BJ71" i="7"/>
  <c r="BH71" i="7"/>
  <c r="BT71" i="7" s="1"/>
  <c r="BG71" i="7"/>
  <c r="BS71" i="7" s="1"/>
  <c r="BF71" i="7"/>
  <c r="BC71" i="7"/>
  <c r="BQ70" i="7"/>
  <c r="CO70" i="7" s="1"/>
  <c r="BP70" i="7"/>
  <c r="CN70" i="7" s="1"/>
  <c r="BN70" i="7"/>
  <c r="CL70" i="7" s="1"/>
  <c r="BM70" i="7"/>
  <c r="CK70" i="7" s="1"/>
  <c r="BL70" i="7"/>
  <c r="CJ70" i="7" s="1"/>
  <c r="BK70" i="7"/>
  <c r="BJ70" i="7"/>
  <c r="BH70" i="7"/>
  <c r="BG70" i="7"/>
  <c r="BF70" i="7"/>
  <c r="BC70" i="7"/>
  <c r="BQ69" i="7"/>
  <c r="CO69" i="7" s="1"/>
  <c r="BP69" i="7"/>
  <c r="CN69" i="7" s="1"/>
  <c r="BN69" i="7"/>
  <c r="CL69" i="7" s="1"/>
  <c r="BM69" i="7"/>
  <c r="CK69" i="7" s="1"/>
  <c r="BL69" i="7"/>
  <c r="CJ69" i="7" s="1"/>
  <c r="BK69" i="7"/>
  <c r="BJ69" i="7"/>
  <c r="BH69" i="7"/>
  <c r="BT69" i="7" s="1"/>
  <c r="BG69" i="7"/>
  <c r="BF69" i="7"/>
  <c r="BC69" i="7"/>
  <c r="BQ68" i="7"/>
  <c r="CO68" i="7" s="1"/>
  <c r="BP68" i="7"/>
  <c r="CN68" i="7" s="1"/>
  <c r="BN68" i="7"/>
  <c r="CL68" i="7" s="1"/>
  <c r="BM68" i="7"/>
  <c r="CK68" i="7" s="1"/>
  <c r="BL68" i="7"/>
  <c r="CJ68" i="7" s="1"/>
  <c r="BK68" i="7"/>
  <c r="BJ68" i="7"/>
  <c r="BH68" i="7"/>
  <c r="BT68" i="7" s="1"/>
  <c r="BG68" i="7"/>
  <c r="BS68" i="7" s="1"/>
  <c r="BF68" i="7"/>
  <c r="BC68" i="7"/>
  <c r="BQ67" i="7"/>
  <c r="CO67" i="7" s="1"/>
  <c r="BP67" i="7"/>
  <c r="CN67" i="7" s="1"/>
  <c r="BN67" i="7"/>
  <c r="CL67" i="7" s="1"/>
  <c r="BM67" i="7"/>
  <c r="CK67" i="7" s="1"/>
  <c r="BL67" i="7"/>
  <c r="CJ67" i="7" s="1"/>
  <c r="BK67" i="7"/>
  <c r="BJ67" i="7"/>
  <c r="BH67" i="7"/>
  <c r="BT67" i="7" s="1"/>
  <c r="BG67" i="7"/>
  <c r="BF67" i="7"/>
  <c r="BC67" i="7"/>
  <c r="BQ66" i="7"/>
  <c r="CO66" i="7" s="1"/>
  <c r="BP66" i="7"/>
  <c r="CN66" i="7" s="1"/>
  <c r="BN66" i="7"/>
  <c r="CL66" i="7" s="1"/>
  <c r="BM66" i="7"/>
  <c r="CK66" i="7" s="1"/>
  <c r="BL66" i="7"/>
  <c r="CJ66" i="7" s="1"/>
  <c r="CM66" i="7" s="1"/>
  <c r="BK66" i="7"/>
  <c r="BJ66" i="7"/>
  <c r="BH66" i="7"/>
  <c r="BT66" i="7" s="1"/>
  <c r="BG66" i="7"/>
  <c r="BS66" i="7" s="1"/>
  <c r="BF66" i="7"/>
  <c r="BC66" i="7"/>
  <c r="BQ62" i="7"/>
  <c r="CO62" i="7" s="1"/>
  <c r="BP62" i="7"/>
  <c r="CN62" i="7" s="1"/>
  <c r="BN62" i="7"/>
  <c r="CL62" i="7" s="1"/>
  <c r="BM62" i="7"/>
  <c r="CK62" i="7" s="1"/>
  <c r="BL62" i="7"/>
  <c r="CJ62" i="7" s="1"/>
  <c r="BK62" i="7"/>
  <c r="BJ62" i="7"/>
  <c r="BH62" i="7"/>
  <c r="BG62" i="7"/>
  <c r="BF62" i="7"/>
  <c r="BC62" i="7"/>
  <c r="BQ61" i="7"/>
  <c r="CO61" i="7" s="1"/>
  <c r="BP61" i="7"/>
  <c r="CN61" i="7" s="1"/>
  <c r="BN61" i="7"/>
  <c r="CL61" i="7" s="1"/>
  <c r="BM61" i="7"/>
  <c r="CK61" i="7" s="1"/>
  <c r="BL61" i="7"/>
  <c r="CJ61" i="7" s="1"/>
  <c r="BK61" i="7"/>
  <c r="BJ61" i="7"/>
  <c r="BH61" i="7"/>
  <c r="BT61" i="7" s="1"/>
  <c r="BG61" i="7"/>
  <c r="BS61" i="7" s="1"/>
  <c r="BF61" i="7"/>
  <c r="BC61" i="7"/>
  <c r="BQ60" i="7"/>
  <c r="CO60" i="7" s="1"/>
  <c r="BP60" i="7"/>
  <c r="CN60" i="7" s="1"/>
  <c r="BN60" i="7"/>
  <c r="CL60" i="7" s="1"/>
  <c r="BM60" i="7"/>
  <c r="CK60" i="7" s="1"/>
  <c r="BL60" i="7"/>
  <c r="CJ60" i="7" s="1"/>
  <c r="CM60" i="7" s="1"/>
  <c r="BK60" i="7"/>
  <c r="BJ60" i="7"/>
  <c r="BH60" i="7"/>
  <c r="BT60" i="7" s="1"/>
  <c r="BG60" i="7"/>
  <c r="BS60" i="7" s="1"/>
  <c r="BF60" i="7"/>
  <c r="BC60" i="7"/>
  <c r="BQ59" i="7"/>
  <c r="CO59" i="7" s="1"/>
  <c r="BP59" i="7"/>
  <c r="CN59" i="7" s="1"/>
  <c r="BN59" i="7"/>
  <c r="CL59" i="7" s="1"/>
  <c r="BM59" i="7"/>
  <c r="CK59" i="7" s="1"/>
  <c r="BL59" i="7"/>
  <c r="CJ59" i="7" s="1"/>
  <c r="BK59" i="7"/>
  <c r="BJ59" i="7"/>
  <c r="BH59" i="7"/>
  <c r="BG59" i="7"/>
  <c r="BS59" i="7" s="1"/>
  <c r="BF59" i="7"/>
  <c r="BC59" i="7"/>
  <c r="BQ58" i="7"/>
  <c r="CO58" i="7" s="1"/>
  <c r="BP58" i="7"/>
  <c r="CN58" i="7" s="1"/>
  <c r="BN58" i="7"/>
  <c r="CL58" i="7" s="1"/>
  <c r="BM58" i="7"/>
  <c r="CK58" i="7" s="1"/>
  <c r="BL58" i="7"/>
  <c r="CJ58" i="7" s="1"/>
  <c r="BK58" i="7"/>
  <c r="BJ58" i="7"/>
  <c r="BH58" i="7"/>
  <c r="BT58" i="7" s="1"/>
  <c r="BG58" i="7"/>
  <c r="BS58" i="7" s="1"/>
  <c r="BF58" i="7"/>
  <c r="BC58" i="7"/>
  <c r="BQ57" i="7"/>
  <c r="CO57" i="7" s="1"/>
  <c r="BP57" i="7"/>
  <c r="CN57" i="7" s="1"/>
  <c r="BN57" i="7"/>
  <c r="CL57" i="7" s="1"/>
  <c r="BM57" i="7"/>
  <c r="CK57" i="7" s="1"/>
  <c r="BL57" i="7"/>
  <c r="CJ57" i="7" s="1"/>
  <c r="BK57" i="7"/>
  <c r="BJ57" i="7"/>
  <c r="BH57" i="7"/>
  <c r="BT57" i="7" s="1"/>
  <c r="BG57" i="7"/>
  <c r="BF57" i="7"/>
  <c r="BC57" i="7"/>
  <c r="BQ56" i="7"/>
  <c r="CO56" i="7" s="1"/>
  <c r="BP56" i="7"/>
  <c r="CN56" i="7" s="1"/>
  <c r="BN56" i="7"/>
  <c r="CL56" i="7" s="1"/>
  <c r="BM56" i="7"/>
  <c r="CK56" i="7" s="1"/>
  <c r="BL56" i="7"/>
  <c r="CJ56" i="7" s="1"/>
  <c r="BK56" i="7"/>
  <c r="BJ56" i="7"/>
  <c r="BH56" i="7"/>
  <c r="BT56" i="7" s="1"/>
  <c r="BG56" i="7"/>
  <c r="BS56" i="7" s="1"/>
  <c r="BF56" i="7"/>
  <c r="BC56" i="7"/>
  <c r="BQ52" i="7"/>
  <c r="CO52" i="7" s="1"/>
  <c r="BP52" i="7"/>
  <c r="CN52" i="7" s="1"/>
  <c r="BN52" i="7"/>
  <c r="CL52" i="7" s="1"/>
  <c r="BM52" i="7"/>
  <c r="CK52" i="7" s="1"/>
  <c r="BL52" i="7"/>
  <c r="CJ52" i="7" s="1"/>
  <c r="BK52" i="7"/>
  <c r="BJ52" i="7"/>
  <c r="BH52" i="7"/>
  <c r="BG52" i="7"/>
  <c r="BF52" i="7"/>
  <c r="BC52" i="7"/>
  <c r="BQ51" i="7"/>
  <c r="CO51" i="7" s="1"/>
  <c r="BP51" i="7"/>
  <c r="CN51" i="7" s="1"/>
  <c r="BN51" i="7"/>
  <c r="CL51" i="7" s="1"/>
  <c r="BM51" i="7"/>
  <c r="CK51" i="7" s="1"/>
  <c r="BL51" i="7"/>
  <c r="CJ51" i="7" s="1"/>
  <c r="BK51" i="7"/>
  <c r="BJ51" i="7"/>
  <c r="BH51" i="7"/>
  <c r="BT51" i="7" s="1"/>
  <c r="BG51" i="7"/>
  <c r="BS51" i="7" s="1"/>
  <c r="BF51" i="7"/>
  <c r="BC51" i="7"/>
  <c r="BQ50" i="7"/>
  <c r="CO50" i="7" s="1"/>
  <c r="BP50" i="7"/>
  <c r="CN50" i="7" s="1"/>
  <c r="BN50" i="7"/>
  <c r="CL50" i="7" s="1"/>
  <c r="BM50" i="7"/>
  <c r="CK50" i="7" s="1"/>
  <c r="BL50" i="7"/>
  <c r="CJ50" i="7" s="1"/>
  <c r="BK50" i="7"/>
  <c r="BJ50" i="7"/>
  <c r="BH50" i="7"/>
  <c r="BT50" i="7" s="1"/>
  <c r="BG50" i="7"/>
  <c r="BS50" i="7" s="1"/>
  <c r="BF50" i="7"/>
  <c r="BC50" i="7"/>
  <c r="BQ49" i="7"/>
  <c r="CO49" i="7" s="1"/>
  <c r="BP49" i="7"/>
  <c r="CN49" i="7" s="1"/>
  <c r="BN49" i="7"/>
  <c r="CL49" i="7" s="1"/>
  <c r="BM49" i="7"/>
  <c r="CK49" i="7" s="1"/>
  <c r="BL49" i="7"/>
  <c r="CJ49" i="7" s="1"/>
  <c r="BK49" i="7"/>
  <c r="BJ49" i="7"/>
  <c r="BH49" i="7"/>
  <c r="BG49" i="7"/>
  <c r="BS49" i="7" s="1"/>
  <c r="BF49" i="7"/>
  <c r="BC49" i="7"/>
  <c r="BQ48" i="7"/>
  <c r="CO48" i="7" s="1"/>
  <c r="BP48" i="7"/>
  <c r="CN48" i="7" s="1"/>
  <c r="BN48" i="7"/>
  <c r="CL48" i="7" s="1"/>
  <c r="BM48" i="7"/>
  <c r="CK48" i="7" s="1"/>
  <c r="BL48" i="7"/>
  <c r="CJ48" i="7" s="1"/>
  <c r="BK48" i="7"/>
  <c r="BJ48" i="7"/>
  <c r="BH48" i="7"/>
  <c r="BG48" i="7"/>
  <c r="BF48" i="7"/>
  <c r="BC48" i="7"/>
  <c r="BQ47" i="7"/>
  <c r="CO47" i="7" s="1"/>
  <c r="BP47" i="7"/>
  <c r="CN47" i="7" s="1"/>
  <c r="BN47" i="7"/>
  <c r="CL47" i="7" s="1"/>
  <c r="BM47" i="7"/>
  <c r="CK47" i="7" s="1"/>
  <c r="BL47" i="7"/>
  <c r="CJ47" i="7" s="1"/>
  <c r="BK47" i="7"/>
  <c r="BJ47" i="7"/>
  <c r="BH47" i="7"/>
  <c r="BT47" i="7" s="1"/>
  <c r="BG47" i="7"/>
  <c r="BS47" i="7" s="1"/>
  <c r="BF47" i="7"/>
  <c r="BC47" i="7"/>
  <c r="BQ46" i="7"/>
  <c r="CO46" i="7" s="1"/>
  <c r="BP46" i="7"/>
  <c r="CN46" i="7" s="1"/>
  <c r="BN46" i="7"/>
  <c r="CL46" i="7" s="1"/>
  <c r="BM46" i="7"/>
  <c r="CK46" i="7" s="1"/>
  <c r="BL46" i="7"/>
  <c r="CJ46" i="7" s="1"/>
  <c r="BK46" i="7"/>
  <c r="BJ46" i="7"/>
  <c r="BH46" i="7"/>
  <c r="BG46" i="7"/>
  <c r="BF46" i="7"/>
  <c r="BC46" i="7"/>
  <c r="BQ45" i="7"/>
  <c r="CO45" i="7" s="1"/>
  <c r="BP45" i="7"/>
  <c r="CN45" i="7" s="1"/>
  <c r="BN45" i="7"/>
  <c r="CL45" i="7" s="1"/>
  <c r="BM45" i="7"/>
  <c r="CK45" i="7" s="1"/>
  <c r="BL45" i="7"/>
  <c r="CJ45" i="7" s="1"/>
  <c r="BK45" i="7"/>
  <c r="BJ45" i="7"/>
  <c r="BH45" i="7"/>
  <c r="BT45" i="7" s="1"/>
  <c r="BG45" i="7"/>
  <c r="BS45" i="7" s="1"/>
  <c r="BF45" i="7"/>
  <c r="BC45" i="7"/>
  <c r="BQ44" i="7"/>
  <c r="CO44" i="7" s="1"/>
  <c r="BP44" i="7"/>
  <c r="CN44" i="7" s="1"/>
  <c r="BN44" i="7"/>
  <c r="CL44" i="7" s="1"/>
  <c r="BM44" i="7"/>
  <c r="CK44" i="7" s="1"/>
  <c r="BL44" i="7"/>
  <c r="CJ44" i="7" s="1"/>
  <c r="BK44" i="7"/>
  <c r="BJ44" i="7"/>
  <c r="BH44" i="7"/>
  <c r="BG44" i="7"/>
  <c r="BF44" i="7"/>
  <c r="BC44" i="7"/>
  <c r="BQ43" i="7"/>
  <c r="CO43" i="7" s="1"/>
  <c r="BP43" i="7"/>
  <c r="CN43" i="7" s="1"/>
  <c r="BN43" i="7"/>
  <c r="CL43" i="7" s="1"/>
  <c r="BM43" i="7"/>
  <c r="CK43" i="7" s="1"/>
  <c r="BL43" i="7"/>
  <c r="CJ43" i="7" s="1"/>
  <c r="BK43" i="7"/>
  <c r="BJ43" i="7"/>
  <c r="BH43" i="7"/>
  <c r="BG43" i="7"/>
  <c r="BF43" i="7"/>
  <c r="BC43" i="7"/>
  <c r="BQ42" i="7"/>
  <c r="CO42" i="7" s="1"/>
  <c r="BP42" i="7"/>
  <c r="CN42" i="7" s="1"/>
  <c r="BN42" i="7"/>
  <c r="CL42" i="7" s="1"/>
  <c r="BM42" i="7"/>
  <c r="CK42" i="7" s="1"/>
  <c r="BL42" i="7"/>
  <c r="CJ42" i="7" s="1"/>
  <c r="BK42" i="7"/>
  <c r="BJ42" i="7"/>
  <c r="BH42" i="7"/>
  <c r="BT42" i="7" s="1"/>
  <c r="BG42" i="7"/>
  <c r="BS42" i="7" s="1"/>
  <c r="BF42" i="7"/>
  <c r="BC42" i="7"/>
  <c r="BQ41" i="7"/>
  <c r="CO41" i="7" s="1"/>
  <c r="BP41" i="7"/>
  <c r="CN41" i="7" s="1"/>
  <c r="BN41" i="7"/>
  <c r="CL41" i="7" s="1"/>
  <c r="BM41" i="7"/>
  <c r="CK41" i="7" s="1"/>
  <c r="BL41" i="7"/>
  <c r="CJ41" i="7" s="1"/>
  <c r="BK41" i="7"/>
  <c r="BJ41" i="7"/>
  <c r="BH41" i="7"/>
  <c r="BT41" i="7" s="1"/>
  <c r="BG41" i="7"/>
  <c r="BS41" i="7" s="1"/>
  <c r="BF41" i="7"/>
  <c r="BC41" i="7"/>
  <c r="BQ40" i="7"/>
  <c r="CO40" i="7" s="1"/>
  <c r="BP40" i="7"/>
  <c r="CN40" i="7" s="1"/>
  <c r="BN40" i="7"/>
  <c r="CL40" i="7" s="1"/>
  <c r="BM40" i="7"/>
  <c r="CK40" i="7" s="1"/>
  <c r="BL40" i="7"/>
  <c r="CJ40" i="7" s="1"/>
  <c r="BK40" i="7"/>
  <c r="BJ40" i="7"/>
  <c r="BH40" i="7"/>
  <c r="BT40" i="7" s="1"/>
  <c r="BG40" i="7"/>
  <c r="BS40" i="7" s="1"/>
  <c r="BF40" i="7"/>
  <c r="BC40" i="7"/>
  <c r="BQ36" i="7"/>
  <c r="CO36" i="7" s="1"/>
  <c r="BP36" i="7"/>
  <c r="CN36" i="7" s="1"/>
  <c r="BN36" i="7"/>
  <c r="CL36" i="7" s="1"/>
  <c r="BM36" i="7"/>
  <c r="CK36" i="7" s="1"/>
  <c r="BL36" i="7"/>
  <c r="CJ36" i="7" s="1"/>
  <c r="CM36" i="7" s="1"/>
  <c r="BK36" i="7"/>
  <c r="BJ36" i="7"/>
  <c r="BH36" i="7"/>
  <c r="BT36" i="7" s="1"/>
  <c r="BG36" i="7"/>
  <c r="BS36" i="7" s="1"/>
  <c r="BF36" i="7"/>
  <c r="BC36" i="7"/>
  <c r="BQ35" i="7"/>
  <c r="CO35" i="7" s="1"/>
  <c r="BP35" i="7"/>
  <c r="CN35" i="7" s="1"/>
  <c r="BN35" i="7"/>
  <c r="CL35" i="7" s="1"/>
  <c r="BM35" i="7"/>
  <c r="CK35" i="7" s="1"/>
  <c r="BL35" i="7"/>
  <c r="CJ35" i="7" s="1"/>
  <c r="BK35" i="7"/>
  <c r="BJ35" i="7"/>
  <c r="BH35" i="7"/>
  <c r="BT35" i="7" s="1"/>
  <c r="BG35" i="7"/>
  <c r="BS35" i="7" s="1"/>
  <c r="BF35" i="7"/>
  <c r="BC35" i="7"/>
  <c r="BQ34" i="7"/>
  <c r="CO34" i="7" s="1"/>
  <c r="BP34" i="7"/>
  <c r="CN34" i="7" s="1"/>
  <c r="BN34" i="7"/>
  <c r="CL34" i="7" s="1"/>
  <c r="BM34" i="7"/>
  <c r="CK34" i="7" s="1"/>
  <c r="BL34" i="7"/>
  <c r="CJ34" i="7" s="1"/>
  <c r="BK34" i="7"/>
  <c r="BJ34" i="7"/>
  <c r="BH34" i="7"/>
  <c r="BT34" i="7" s="1"/>
  <c r="BG34" i="7"/>
  <c r="BS34" i="7" s="1"/>
  <c r="BF34" i="7"/>
  <c r="BC34" i="7"/>
  <c r="BQ33" i="7"/>
  <c r="CO33" i="7" s="1"/>
  <c r="BP33" i="7"/>
  <c r="CN33" i="7" s="1"/>
  <c r="BN33" i="7"/>
  <c r="CL33" i="7" s="1"/>
  <c r="BM33" i="7"/>
  <c r="CK33" i="7" s="1"/>
  <c r="BL33" i="7"/>
  <c r="CJ33" i="7" s="1"/>
  <c r="BK33" i="7"/>
  <c r="BJ33" i="7"/>
  <c r="BH33" i="7"/>
  <c r="BG33" i="7"/>
  <c r="BS33" i="7" s="1"/>
  <c r="BF33" i="7"/>
  <c r="BC33" i="7"/>
  <c r="BQ32" i="7"/>
  <c r="CO32" i="7" s="1"/>
  <c r="BP32" i="7"/>
  <c r="CN32" i="7" s="1"/>
  <c r="BN32" i="7"/>
  <c r="CL32" i="7" s="1"/>
  <c r="BM32" i="7"/>
  <c r="CK32" i="7" s="1"/>
  <c r="BL32" i="7"/>
  <c r="CJ32" i="7" s="1"/>
  <c r="BK32" i="7"/>
  <c r="BJ32" i="7"/>
  <c r="BH32" i="7"/>
  <c r="BT32" i="7" s="1"/>
  <c r="BG32" i="7"/>
  <c r="BS32" i="7" s="1"/>
  <c r="BF32" i="7"/>
  <c r="BC32" i="7"/>
  <c r="BQ31" i="7"/>
  <c r="CO31" i="7" s="1"/>
  <c r="BP31" i="7"/>
  <c r="CN31" i="7" s="1"/>
  <c r="BN31" i="7"/>
  <c r="CL31" i="7" s="1"/>
  <c r="BM31" i="7"/>
  <c r="CK31" i="7" s="1"/>
  <c r="BL31" i="7"/>
  <c r="CJ31" i="7" s="1"/>
  <c r="BK31" i="7"/>
  <c r="BJ31" i="7"/>
  <c r="BH31" i="7"/>
  <c r="BT31" i="7" s="1"/>
  <c r="BG31" i="7"/>
  <c r="BS31" i="7" s="1"/>
  <c r="BF31" i="7"/>
  <c r="BC31" i="7"/>
  <c r="BQ30" i="7"/>
  <c r="CO30" i="7" s="1"/>
  <c r="BP30" i="7"/>
  <c r="CN30" i="7" s="1"/>
  <c r="BN30" i="7"/>
  <c r="CL30" i="7" s="1"/>
  <c r="BM30" i="7"/>
  <c r="CK30" i="7" s="1"/>
  <c r="BL30" i="7"/>
  <c r="CJ30" i="7" s="1"/>
  <c r="BK30" i="7"/>
  <c r="BJ30" i="7"/>
  <c r="BH30" i="7"/>
  <c r="BT30" i="7" s="1"/>
  <c r="BG30" i="7"/>
  <c r="BS30" i="7" s="1"/>
  <c r="BF30" i="7"/>
  <c r="BC30" i="7"/>
  <c r="BQ29" i="7"/>
  <c r="CO29" i="7" s="1"/>
  <c r="BP29" i="7"/>
  <c r="CN29" i="7" s="1"/>
  <c r="BN29" i="7"/>
  <c r="BM29" i="7"/>
  <c r="CK29" i="7" s="1"/>
  <c r="BL29" i="7"/>
  <c r="CJ29" i="7" s="1"/>
  <c r="BK29" i="7"/>
  <c r="BJ29" i="7"/>
  <c r="BH29" i="7"/>
  <c r="BG29" i="7"/>
  <c r="BF29" i="7"/>
  <c r="BC29" i="7"/>
  <c r="BQ28" i="7"/>
  <c r="CO28" i="7" s="1"/>
  <c r="BP28" i="7"/>
  <c r="CN28" i="7" s="1"/>
  <c r="BN28" i="7"/>
  <c r="CL28" i="7" s="1"/>
  <c r="BM28" i="7"/>
  <c r="CK28" i="7" s="1"/>
  <c r="BL28" i="7"/>
  <c r="CJ28" i="7" s="1"/>
  <c r="BK28" i="7"/>
  <c r="BJ28" i="7"/>
  <c r="BH28" i="7"/>
  <c r="BG28" i="7"/>
  <c r="BF28" i="7"/>
  <c r="BC28" i="7"/>
  <c r="BQ27" i="7"/>
  <c r="CO27" i="7" s="1"/>
  <c r="BP27" i="7"/>
  <c r="CN27" i="7" s="1"/>
  <c r="BN27" i="7"/>
  <c r="CL27" i="7" s="1"/>
  <c r="BM27" i="7"/>
  <c r="CK27" i="7" s="1"/>
  <c r="BL27" i="7"/>
  <c r="CJ27" i="7" s="1"/>
  <c r="BK27" i="7"/>
  <c r="BJ27" i="7"/>
  <c r="BH27" i="7"/>
  <c r="BT27" i="7" s="1"/>
  <c r="BG27" i="7"/>
  <c r="BS27" i="7" s="1"/>
  <c r="BF27" i="7"/>
  <c r="BC27" i="7"/>
  <c r="BQ26" i="7"/>
  <c r="CO26" i="7" s="1"/>
  <c r="BP26" i="7"/>
  <c r="CN26" i="7" s="1"/>
  <c r="BN26" i="7"/>
  <c r="CL26" i="7" s="1"/>
  <c r="BM26" i="7"/>
  <c r="CK26" i="7" s="1"/>
  <c r="BL26" i="7"/>
  <c r="CJ26" i="7" s="1"/>
  <c r="BK26" i="7"/>
  <c r="BJ26" i="7"/>
  <c r="BH26" i="7"/>
  <c r="BT26" i="7" s="1"/>
  <c r="BG26" i="7"/>
  <c r="BS26" i="7" s="1"/>
  <c r="BF26" i="7"/>
  <c r="BC26" i="7"/>
  <c r="BQ25" i="7"/>
  <c r="CO25" i="7" s="1"/>
  <c r="BP25" i="7"/>
  <c r="CN25" i="7" s="1"/>
  <c r="BN25" i="7"/>
  <c r="CL25" i="7" s="1"/>
  <c r="BM25" i="7"/>
  <c r="CK25" i="7" s="1"/>
  <c r="BL25" i="7"/>
  <c r="CJ25" i="7" s="1"/>
  <c r="BK25" i="7"/>
  <c r="BJ25" i="7"/>
  <c r="BH25" i="7"/>
  <c r="BT25" i="7" s="1"/>
  <c r="BG25" i="7"/>
  <c r="BS25" i="7" s="1"/>
  <c r="BF25" i="7"/>
  <c r="BC25" i="7"/>
  <c r="BQ24" i="7"/>
  <c r="CO24" i="7" s="1"/>
  <c r="BP24" i="7"/>
  <c r="CN24" i="7" s="1"/>
  <c r="BN24" i="7"/>
  <c r="CL24" i="7" s="1"/>
  <c r="BM24" i="7"/>
  <c r="CK24" i="7" s="1"/>
  <c r="BL24" i="7"/>
  <c r="CJ24" i="7" s="1"/>
  <c r="BK24" i="7"/>
  <c r="BJ24" i="7"/>
  <c r="BH24" i="7"/>
  <c r="BT24" i="7" s="1"/>
  <c r="BG24" i="7"/>
  <c r="BS24" i="7" s="1"/>
  <c r="BF24" i="7"/>
  <c r="BC24" i="7"/>
  <c r="BQ23" i="7"/>
  <c r="CO23" i="7" s="1"/>
  <c r="BP23" i="7"/>
  <c r="CN23" i="7" s="1"/>
  <c r="BN23" i="7"/>
  <c r="CL23" i="7" s="1"/>
  <c r="BM23" i="7"/>
  <c r="CK23" i="7" s="1"/>
  <c r="BL23" i="7"/>
  <c r="CJ23" i="7" s="1"/>
  <c r="BK23" i="7"/>
  <c r="BJ23" i="7"/>
  <c r="BH23" i="7"/>
  <c r="BT23" i="7" s="1"/>
  <c r="BG23" i="7"/>
  <c r="BS23" i="7" s="1"/>
  <c r="BF23" i="7"/>
  <c r="BC23" i="7"/>
  <c r="BQ22" i="7"/>
  <c r="CO22" i="7" s="1"/>
  <c r="BP22" i="7"/>
  <c r="CN22" i="7" s="1"/>
  <c r="BN22" i="7"/>
  <c r="CL22" i="7" s="1"/>
  <c r="BM22" i="7"/>
  <c r="CK22" i="7" s="1"/>
  <c r="BL22" i="7"/>
  <c r="CJ22" i="7" s="1"/>
  <c r="BK22" i="7"/>
  <c r="BJ22" i="7"/>
  <c r="BH22" i="7"/>
  <c r="BT22" i="7" s="1"/>
  <c r="BG22" i="7"/>
  <c r="BF22" i="7"/>
  <c r="BC22" i="7"/>
  <c r="BQ21" i="7"/>
  <c r="BP21" i="7"/>
  <c r="BN21" i="7"/>
  <c r="CL21" i="7" s="1"/>
  <c r="BM21" i="7"/>
  <c r="BL21" i="7"/>
  <c r="BK21" i="7"/>
  <c r="BJ21" i="7"/>
  <c r="BH21" i="7"/>
  <c r="BT21" i="7" s="1"/>
  <c r="BG21" i="7"/>
  <c r="BF21" i="7"/>
  <c r="BC21" i="7"/>
  <c r="BQ20" i="7"/>
  <c r="CO20" i="7" s="1"/>
  <c r="BP20" i="7"/>
  <c r="CN20" i="7" s="1"/>
  <c r="BN20" i="7"/>
  <c r="CL20" i="7" s="1"/>
  <c r="BM20" i="7"/>
  <c r="CK20" i="7" s="1"/>
  <c r="BL20" i="7"/>
  <c r="CJ20" i="7" s="1"/>
  <c r="BK20" i="7"/>
  <c r="BJ20" i="7"/>
  <c r="BH20" i="7"/>
  <c r="BT20" i="7" s="1"/>
  <c r="BG20" i="7"/>
  <c r="BS20" i="7" s="1"/>
  <c r="BF20" i="7"/>
  <c r="BC20" i="7"/>
  <c r="BQ19" i="7"/>
  <c r="CO19" i="7" s="1"/>
  <c r="BP19" i="7"/>
  <c r="CN19" i="7" s="1"/>
  <c r="BN19" i="7"/>
  <c r="CL19" i="7" s="1"/>
  <c r="BM19" i="7"/>
  <c r="CK19" i="7" s="1"/>
  <c r="BL19" i="7"/>
  <c r="CJ19" i="7" s="1"/>
  <c r="BK19" i="7"/>
  <c r="BJ19" i="7"/>
  <c r="BH19" i="7"/>
  <c r="BT19" i="7" s="1"/>
  <c r="BG19" i="7"/>
  <c r="BS19" i="7" s="1"/>
  <c r="BF19" i="7"/>
  <c r="BC19" i="7"/>
  <c r="AW102" i="7"/>
  <c r="AV102" i="7"/>
  <c r="AT102" i="7"/>
  <c r="AP102" i="7"/>
  <c r="AX102" i="7" s="1"/>
  <c r="AK102" i="7"/>
  <c r="AW101" i="7"/>
  <c r="AV101" i="7"/>
  <c r="AT101" i="7"/>
  <c r="AP101" i="7"/>
  <c r="AK101" i="7"/>
  <c r="AW100" i="7"/>
  <c r="AV100" i="7"/>
  <c r="AT100" i="7"/>
  <c r="AP100" i="7"/>
  <c r="AX100" i="7" s="1"/>
  <c r="AK100" i="7"/>
  <c r="AW99" i="7"/>
  <c r="AV99" i="7"/>
  <c r="AT99" i="7"/>
  <c r="AP99" i="7"/>
  <c r="AX99" i="7" s="1"/>
  <c r="AK99" i="7"/>
  <c r="AK103" i="7" s="1"/>
  <c r="AW98" i="7"/>
  <c r="AV98" i="7"/>
  <c r="AT98" i="7"/>
  <c r="AP98" i="7"/>
  <c r="AX98" i="7" s="1"/>
  <c r="AK98" i="7"/>
  <c r="AW97" i="7"/>
  <c r="AV97" i="7"/>
  <c r="AT97" i="7"/>
  <c r="AP97" i="7"/>
  <c r="AX97" i="7" s="1"/>
  <c r="AK97" i="7"/>
  <c r="AW96" i="7"/>
  <c r="AV96" i="7"/>
  <c r="AT96" i="7"/>
  <c r="AP96" i="7"/>
  <c r="AK96" i="7"/>
  <c r="AW95" i="7"/>
  <c r="AW103" i="7" s="1"/>
  <c r="AV95" i="7"/>
  <c r="AT95" i="7"/>
  <c r="AP95" i="7"/>
  <c r="AX95" i="7" s="1"/>
  <c r="AK95" i="7"/>
  <c r="AW94" i="7"/>
  <c r="AV94" i="7"/>
  <c r="AT94" i="7"/>
  <c r="AP94" i="7"/>
  <c r="AK94" i="7"/>
  <c r="AW90" i="7"/>
  <c r="AV90" i="7"/>
  <c r="AT90" i="7"/>
  <c r="AP90" i="7"/>
  <c r="AX90" i="7" s="1"/>
  <c r="AK90" i="7"/>
  <c r="AW89" i="7"/>
  <c r="AV89" i="7"/>
  <c r="AT89" i="7"/>
  <c r="AP89" i="7"/>
  <c r="AX89" i="7" s="1"/>
  <c r="AK89" i="7"/>
  <c r="AW88" i="7"/>
  <c r="AV88" i="7"/>
  <c r="AT88" i="7"/>
  <c r="AP88" i="7"/>
  <c r="AX88" i="7" s="1"/>
  <c r="AK88" i="7"/>
  <c r="AW87" i="7"/>
  <c r="AV87" i="7"/>
  <c r="AT87" i="7"/>
  <c r="AP87" i="7"/>
  <c r="AX87" i="7" s="1"/>
  <c r="AK87" i="7"/>
  <c r="AW86" i="7"/>
  <c r="AV86" i="7"/>
  <c r="AT86" i="7"/>
  <c r="AP86" i="7"/>
  <c r="AX86" i="7" s="1"/>
  <c r="AK86" i="7"/>
  <c r="AW85" i="7"/>
  <c r="AV85" i="7"/>
  <c r="AT85" i="7"/>
  <c r="AP85" i="7"/>
  <c r="AX85" i="7" s="1"/>
  <c r="AK85" i="7"/>
  <c r="AW84" i="7"/>
  <c r="AV84" i="7"/>
  <c r="AT84" i="7"/>
  <c r="AP84" i="7"/>
  <c r="AX84" i="7" s="1"/>
  <c r="AK84" i="7"/>
  <c r="AW83" i="7"/>
  <c r="AV83" i="7"/>
  <c r="AT83" i="7"/>
  <c r="AP83" i="7"/>
  <c r="AK83" i="7"/>
  <c r="AW82" i="7"/>
  <c r="AV82" i="7"/>
  <c r="AT82" i="7"/>
  <c r="AP82" i="7"/>
  <c r="AX82" i="7" s="1"/>
  <c r="AK82" i="7"/>
  <c r="AW78" i="7"/>
  <c r="AW79" i="7" s="1"/>
  <c r="AV78" i="7"/>
  <c r="AT78" i="7"/>
  <c r="AP78" i="7"/>
  <c r="AX78" i="7" s="1"/>
  <c r="AK78" i="7"/>
  <c r="AW77" i="7"/>
  <c r="AV77" i="7"/>
  <c r="AT77" i="7"/>
  <c r="AP77" i="7"/>
  <c r="AX77" i="7" s="1"/>
  <c r="AK77" i="7"/>
  <c r="AW76" i="7"/>
  <c r="AV76" i="7"/>
  <c r="AT76" i="7"/>
  <c r="AP76" i="7"/>
  <c r="AX76" i="7" s="1"/>
  <c r="AK76" i="7"/>
  <c r="AK79" i="7" s="1"/>
  <c r="AW75" i="7"/>
  <c r="AV75" i="7"/>
  <c r="AT75" i="7"/>
  <c r="AP75" i="7"/>
  <c r="AX75" i="7" s="1"/>
  <c r="AK75" i="7"/>
  <c r="AW71" i="7"/>
  <c r="AV71" i="7"/>
  <c r="AT71" i="7"/>
  <c r="AP71" i="7"/>
  <c r="AX71" i="7" s="1"/>
  <c r="AK71" i="7"/>
  <c r="AW70" i="7"/>
  <c r="AV70" i="7"/>
  <c r="AT70" i="7"/>
  <c r="AP70" i="7"/>
  <c r="AK70" i="7"/>
  <c r="AW69" i="7"/>
  <c r="AV69" i="7"/>
  <c r="AT69" i="7"/>
  <c r="AP69" i="7"/>
  <c r="AK69" i="7"/>
  <c r="AW68" i="7"/>
  <c r="AV68" i="7"/>
  <c r="AT68" i="7"/>
  <c r="AP68" i="7"/>
  <c r="AX68" i="7" s="1"/>
  <c r="AK68" i="7"/>
  <c r="AW67" i="7"/>
  <c r="AW72" i="7" s="1"/>
  <c r="AV67" i="7"/>
  <c r="AT67" i="7"/>
  <c r="AP67" i="7"/>
  <c r="AK67" i="7"/>
  <c r="AW66" i="7"/>
  <c r="AV66" i="7"/>
  <c r="AT66" i="7"/>
  <c r="AP66" i="7"/>
  <c r="AX66" i="7" s="1"/>
  <c r="AK66" i="7"/>
  <c r="AW62" i="7"/>
  <c r="AV62" i="7"/>
  <c r="AT62" i="7"/>
  <c r="AP62" i="7"/>
  <c r="AK62" i="7"/>
  <c r="AW61" i="7"/>
  <c r="AV61" i="7"/>
  <c r="AT61" i="7"/>
  <c r="AP61" i="7"/>
  <c r="AX61" i="7" s="1"/>
  <c r="AK61" i="7"/>
  <c r="AW60" i="7"/>
  <c r="AV60" i="7"/>
  <c r="AT60" i="7"/>
  <c r="AP60" i="7"/>
  <c r="AX60" i="7" s="1"/>
  <c r="AK60" i="7"/>
  <c r="AW59" i="7"/>
  <c r="AV59" i="7"/>
  <c r="AT59" i="7"/>
  <c r="AP59" i="7"/>
  <c r="AK59" i="7"/>
  <c r="AW58" i="7"/>
  <c r="AV58" i="7"/>
  <c r="AT58" i="7"/>
  <c r="AP58" i="7"/>
  <c r="AX58" i="7" s="1"/>
  <c r="AK58" i="7"/>
  <c r="AW57" i="7"/>
  <c r="AV57" i="7"/>
  <c r="AT57" i="7"/>
  <c r="AP57" i="7"/>
  <c r="AX57" i="7" s="1"/>
  <c r="AK57" i="7"/>
  <c r="AW56" i="7"/>
  <c r="AW63" i="7" s="1"/>
  <c r="AV56" i="7"/>
  <c r="AT56" i="7"/>
  <c r="AP56" i="7"/>
  <c r="AX56" i="7" s="1"/>
  <c r="AK56" i="7"/>
  <c r="AW52" i="7"/>
  <c r="AV52" i="7"/>
  <c r="AT52" i="7"/>
  <c r="AP52" i="7"/>
  <c r="AK52" i="7"/>
  <c r="AW51" i="7"/>
  <c r="AV51" i="7"/>
  <c r="AT51" i="7"/>
  <c r="AP51" i="7"/>
  <c r="AX51" i="7" s="1"/>
  <c r="AK51" i="7"/>
  <c r="AW50" i="7"/>
  <c r="AV50" i="7"/>
  <c r="AT50" i="7"/>
  <c r="AP50" i="7"/>
  <c r="AX50" i="7" s="1"/>
  <c r="AK50" i="7"/>
  <c r="AW49" i="7"/>
  <c r="AV49" i="7"/>
  <c r="AT49" i="7"/>
  <c r="AP49" i="7"/>
  <c r="AK49" i="7"/>
  <c r="AW48" i="7"/>
  <c r="AV48" i="7"/>
  <c r="AT48" i="7"/>
  <c r="AP48" i="7"/>
  <c r="AK48" i="7"/>
  <c r="AW47" i="7"/>
  <c r="AV47" i="7"/>
  <c r="AT47" i="7"/>
  <c r="AP47" i="7"/>
  <c r="AX47" i="7" s="1"/>
  <c r="AK47" i="7"/>
  <c r="AW46" i="7"/>
  <c r="AV46" i="7"/>
  <c r="AT46" i="7"/>
  <c r="AP46" i="7"/>
  <c r="AK46" i="7"/>
  <c r="AW45" i="7"/>
  <c r="AV45" i="7"/>
  <c r="AT45" i="7"/>
  <c r="AP45" i="7"/>
  <c r="AX45" i="7" s="1"/>
  <c r="AK45" i="7"/>
  <c r="AW44" i="7"/>
  <c r="AV44" i="7"/>
  <c r="AT44" i="7"/>
  <c r="AK44" i="7"/>
  <c r="AW43" i="7"/>
  <c r="AV43" i="7"/>
  <c r="AT43" i="7"/>
  <c r="AP43" i="7"/>
  <c r="AK43" i="7"/>
  <c r="AW42" i="7"/>
  <c r="AV42" i="7"/>
  <c r="AT42" i="7"/>
  <c r="AP42" i="7"/>
  <c r="AX42" i="7" s="1"/>
  <c r="AK42" i="7"/>
  <c r="AW41" i="7"/>
  <c r="AV41" i="7"/>
  <c r="AT41" i="7"/>
  <c r="AP41" i="7"/>
  <c r="AX41" i="7" s="1"/>
  <c r="AK41" i="7"/>
  <c r="AW40" i="7"/>
  <c r="AV40" i="7"/>
  <c r="AT40" i="7"/>
  <c r="AP40" i="7"/>
  <c r="AX40" i="7" s="1"/>
  <c r="AK40" i="7"/>
  <c r="AW36" i="7"/>
  <c r="AV36" i="7"/>
  <c r="AT36" i="7"/>
  <c r="AP36" i="7"/>
  <c r="AX36" i="7" s="1"/>
  <c r="AK36" i="7"/>
  <c r="AW35" i="7"/>
  <c r="AV35" i="7"/>
  <c r="AT35" i="7"/>
  <c r="AP35" i="7"/>
  <c r="AX35" i="7" s="1"/>
  <c r="AK35" i="7"/>
  <c r="AW34" i="7"/>
  <c r="AV34" i="7"/>
  <c r="AT34" i="7"/>
  <c r="AP34" i="7"/>
  <c r="AX34" i="7" s="1"/>
  <c r="AK34" i="7"/>
  <c r="AW33" i="7"/>
  <c r="AV33" i="7"/>
  <c r="AT33" i="7"/>
  <c r="AP33" i="7"/>
  <c r="AX33" i="7" s="1"/>
  <c r="AK33" i="7"/>
  <c r="AW32" i="7"/>
  <c r="AV32" i="7"/>
  <c r="AT32" i="7"/>
  <c r="AP32" i="7"/>
  <c r="AX32" i="7" s="1"/>
  <c r="AK32" i="7"/>
  <c r="AW31" i="7"/>
  <c r="AV31" i="7"/>
  <c r="AT31" i="7"/>
  <c r="AP31" i="7"/>
  <c r="AX31" i="7" s="1"/>
  <c r="AK31" i="7"/>
  <c r="AW30" i="7"/>
  <c r="AV30" i="7"/>
  <c r="AT30" i="7"/>
  <c r="AP30" i="7"/>
  <c r="AX30" i="7" s="1"/>
  <c r="AK30" i="7"/>
  <c r="AW29" i="7"/>
  <c r="AV29" i="7"/>
  <c r="AT29" i="7"/>
  <c r="AP29" i="7"/>
  <c r="AK29" i="7"/>
  <c r="AW28" i="7"/>
  <c r="AV28" i="7"/>
  <c r="AT28" i="7"/>
  <c r="AP28" i="7"/>
  <c r="AK28" i="7"/>
  <c r="AW27" i="7"/>
  <c r="AV27" i="7"/>
  <c r="AT27" i="7"/>
  <c r="AP27" i="7"/>
  <c r="AX27" i="7" s="1"/>
  <c r="AK27" i="7"/>
  <c r="AW26" i="7"/>
  <c r="AV26" i="7"/>
  <c r="AT26" i="7"/>
  <c r="AP26" i="7"/>
  <c r="AX26" i="7" s="1"/>
  <c r="AK26" i="7"/>
  <c r="AW25" i="7"/>
  <c r="AV25" i="7"/>
  <c r="AT25" i="7"/>
  <c r="AP25" i="7"/>
  <c r="AX25" i="7"/>
  <c r="AK25" i="7"/>
  <c r="AW24" i="7"/>
  <c r="AV24" i="7"/>
  <c r="AT24" i="7"/>
  <c r="AP24" i="7"/>
  <c r="AX24" i="7" s="1"/>
  <c r="AK24" i="7"/>
  <c r="AW23" i="7"/>
  <c r="AV23" i="7"/>
  <c r="AT23" i="7"/>
  <c r="AP23" i="7"/>
  <c r="AX23" i="7" s="1"/>
  <c r="AK23" i="7"/>
  <c r="AW22" i="7"/>
  <c r="AV22" i="7"/>
  <c r="AT22" i="7"/>
  <c r="AP22" i="7"/>
  <c r="AX22" i="7" s="1"/>
  <c r="AK22" i="7"/>
  <c r="AW21" i="7"/>
  <c r="AV21" i="7"/>
  <c r="AT21" i="7"/>
  <c r="AP21" i="7"/>
  <c r="AK21" i="7"/>
  <c r="AW20" i="7"/>
  <c r="AV20" i="7"/>
  <c r="AT20" i="7"/>
  <c r="AP20" i="7"/>
  <c r="AX20" i="7" s="1"/>
  <c r="AK20" i="7"/>
  <c r="AW19" i="7"/>
  <c r="AV19" i="7"/>
  <c r="AT19" i="7"/>
  <c r="AP19" i="7"/>
  <c r="AX19" i="7" s="1"/>
  <c r="AK19" i="7"/>
  <c r="AD102" i="7"/>
  <c r="AC102" i="7"/>
  <c r="AA102" i="7"/>
  <c r="Y102" i="7"/>
  <c r="U102" i="7"/>
  <c r="AD101" i="7"/>
  <c r="AC101" i="7"/>
  <c r="AA101" i="7"/>
  <c r="Y101" i="7"/>
  <c r="U101" i="7"/>
  <c r="AE101" i="7" s="1"/>
  <c r="AD100" i="7"/>
  <c r="AC100" i="7"/>
  <c r="AA100" i="7"/>
  <c r="Y100" i="7"/>
  <c r="U100" i="7"/>
  <c r="AD99" i="7"/>
  <c r="AC99" i="7"/>
  <c r="AA99" i="7"/>
  <c r="Y99" i="7"/>
  <c r="U99" i="7"/>
  <c r="AD98" i="7"/>
  <c r="AC98" i="7"/>
  <c r="AA98" i="7"/>
  <c r="Y98" i="7"/>
  <c r="U98" i="7"/>
  <c r="AE98" i="7" s="1"/>
  <c r="AD97" i="7"/>
  <c r="AC97" i="7"/>
  <c r="AA97" i="7"/>
  <c r="Y97" i="7"/>
  <c r="U97" i="7"/>
  <c r="AD96" i="7"/>
  <c r="AC96" i="7"/>
  <c r="AA96" i="7"/>
  <c r="Y96" i="7"/>
  <c r="U96" i="7"/>
  <c r="AD95" i="7"/>
  <c r="AC95" i="7"/>
  <c r="AA95" i="7"/>
  <c r="Y95" i="7"/>
  <c r="U95" i="7"/>
  <c r="AE95" i="7" s="1"/>
  <c r="AD94" i="7"/>
  <c r="AC94" i="7"/>
  <c r="AA94" i="7"/>
  <c r="Y94" i="7"/>
  <c r="U94" i="7"/>
  <c r="AD90" i="7"/>
  <c r="AC90" i="7"/>
  <c r="AA90" i="7"/>
  <c r="Y90" i="7"/>
  <c r="U90" i="7"/>
  <c r="AE90" i="7" s="1"/>
  <c r="AD89" i="7"/>
  <c r="AC89" i="7"/>
  <c r="AA89" i="7"/>
  <c r="Y89" i="7"/>
  <c r="U89" i="7"/>
  <c r="AE89" i="7" s="1"/>
  <c r="AD88" i="7"/>
  <c r="AC88" i="7"/>
  <c r="AA88" i="7"/>
  <c r="Y88" i="7"/>
  <c r="U88" i="7"/>
  <c r="AD87" i="7"/>
  <c r="AC87" i="7"/>
  <c r="AA87" i="7"/>
  <c r="Y87" i="7"/>
  <c r="U87" i="7"/>
  <c r="AE87" i="7" s="1"/>
  <c r="AD86" i="7"/>
  <c r="AC86" i="7"/>
  <c r="AA86" i="7"/>
  <c r="Y86" i="7"/>
  <c r="U86" i="7"/>
  <c r="AD85" i="7"/>
  <c r="AC85" i="7"/>
  <c r="AA85" i="7"/>
  <c r="Y85" i="7"/>
  <c r="U85" i="7"/>
  <c r="AD84" i="7"/>
  <c r="AC84" i="7"/>
  <c r="AA84" i="7"/>
  <c r="Y84" i="7"/>
  <c r="U84" i="7"/>
  <c r="AE84" i="7" s="1"/>
  <c r="AD83" i="7"/>
  <c r="AC83" i="7"/>
  <c r="AA83" i="7"/>
  <c r="Y83" i="7"/>
  <c r="U83" i="7"/>
  <c r="AD82" i="7"/>
  <c r="AC82" i="7"/>
  <c r="AA82" i="7"/>
  <c r="Y82" i="7"/>
  <c r="U82" i="7"/>
  <c r="AE82" i="7" s="1"/>
  <c r="AD78" i="7"/>
  <c r="AC78" i="7"/>
  <c r="AA78" i="7"/>
  <c r="Y78" i="7"/>
  <c r="U78" i="7"/>
  <c r="AE78" i="7" s="1"/>
  <c r="AD77" i="7"/>
  <c r="AC77" i="7"/>
  <c r="AA77" i="7"/>
  <c r="Y77" i="7"/>
  <c r="U77" i="7"/>
  <c r="AD76" i="7"/>
  <c r="AC76" i="7"/>
  <c r="AA76" i="7"/>
  <c r="Y76" i="7"/>
  <c r="U76" i="7"/>
  <c r="AE76" i="7" s="1"/>
  <c r="AD75" i="7"/>
  <c r="AD79" i="7" s="1"/>
  <c r="AC75" i="7"/>
  <c r="AA75" i="7"/>
  <c r="Y75" i="7"/>
  <c r="U75" i="7"/>
  <c r="AD71" i="7"/>
  <c r="AC71" i="7"/>
  <c r="AA71" i="7"/>
  <c r="Y71" i="7"/>
  <c r="U71" i="7"/>
  <c r="AD70" i="7"/>
  <c r="AC70" i="7"/>
  <c r="AA70" i="7"/>
  <c r="Y70" i="7"/>
  <c r="U70" i="7"/>
  <c r="AD69" i="7"/>
  <c r="AC69" i="7"/>
  <c r="AA69" i="7"/>
  <c r="Y69" i="7"/>
  <c r="U69" i="7"/>
  <c r="AD68" i="7"/>
  <c r="AC68" i="7"/>
  <c r="AA68" i="7"/>
  <c r="Y68" i="7"/>
  <c r="U68" i="7"/>
  <c r="AE68" i="7" s="1"/>
  <c r="AD67" i="7"/>
  <c r="AC67" i="7"/>
  <c r="AA67" i="7"/>
  <c r="Y67" i="7"/>
  <c r="U67" i="7"/>
  <c r="AE67" i="7" s="1"/>
  <c r="AD66" i="7"/>
  <c r="AC66" i="7"/>
  <c r="AA66" i="7"/>
  <c r="Y66" i="7"/>
  <c r="U66" i="7"/>
  <c r="AD62" i="7"/>
  <c r="AC62" i="7"/>
  <c r="AA62" i="7"/>
  <c r="Y62" i="7"/>
  <c r="U62" i="7"/>
  <c r="AE62" i="7" s="1"/>
  <c r="AD61" i="7"/>
  <c r="AC61" i="7"/>
  <c r="AA61" i="7"/>
  <c r="Y61" i="7"/>
  <c r="U61" i="7"/>
  <c r="AD60" i="7"/>
  <c r="AC60" i="7"/>
  <c r="AA60" i="7"/>
  <c r="Y60" i="7"/>
  <c r="U60" i="7"/>
  <c r="AD59" i="7"/>
  <c r="AC59" i="7"/>
  <c r="AA59" i="7"/>
  <c r="Y59" i="7"/>
  <c r="U59" i="7"/>
  <c r="AE59" i="7" s="1"/>
  <c r="AD58" i="7"/>
  <c r="AC58" i="7"/>
  <c r="AA58" i="7"/>
  <c r="Y58" i="7"/>
  <c r="U58" i="7"/>
  <c r="AD57" i="7"/>
  <c r="AC57" i="7"/>
  <c r="AA57" i="7"/>
  <c r="U57" i="7"/>
  <c r="AD56" i="7"/>
  <c r="AC56" i="7"/>
  <c r="AA56" i="7"/>
  <c r="Y56" i="7"/>
  <c r="U56" i="7"/>
  <c r="AD52" i="7"/>
  <c r="AC52" i="7"/>
  <c r="AA52" i="7"/>
  <c r="Y52" i="7"/>
  <c r="U52" i="7"/>
  <c r="AD51" i="7"/>
  <c r="AC51" i="7"/>
  <c r="AA51" i="7"/>
  <c r="Y51" i="7"/>
  <c r="U51" i="7"/>
  <c r="AE51" i="7" s="1"/>
  <c r="AD50" i="7"/>
  <c r="AC50" i="7"/>
  <c r="AA50" i="7"/>
  <c r="Y50" i="7"/>
  <c r="U50" i="7"/>
  <c r="AD49" i="7"/>
  <c r="AC49" i="7"/>
  <c r="AA49" i="7"/>
  <c r="Y49" i="7"/>
  <c r="U49" i="7"/>
  <c r="AE49" i="7" s="1"/>
  <c r="AD48" i="7"/>
  <c r="AC48" i="7"/>
  <c r="AA48" i="7"/>
  <c r="Y48" i="7"/>
  <c r="U48" i="7"/>
  <c r="AE48" i="7" s="1"/>
  <c r="AD47" i="7"/>
  <c r="AC47" i="7"/>
  <c r="AA47" i="7"/>
  <c r="Y47" i="7"/>
  <c r="U47" i="7"/>
  <c r="AD46" i="7"/>
  <c r="AC46" i="7"/>
  <c r="AA46" i="7"/>
  <c r="Y46" i="7"/>
  <c r="U46" i="7"/>
  <c r="AE46" i="7" s="1"/>
  <c r="AD45" i="7"/>
  <c r="AC45" i="7"/>
  <c r="AA45" i="7"/>
  <c r="Y45" i="7"/>
  <c r="U45" i="7"/>
  <c r="AD44" i="7"/>
  <c r="AC44" i="7"/>
  <c r="AA44" i="7"/>
  <c r="U44" i="7"/>
  <c r="AD43" i="7"/>
  <c r="AC43" i="7"/>
  <c r="AA43" i="7"/>
  <c r="Y43" i="7"/>
  <c r="U43" i="7"/>
  <c r="AE43" i="7" s="1"/>
  <c r="AD42" i="7"/>
  <c r="AC42" i="7"/>
  <c r="AA42" i="7"/>
  <c r="Y42" i="7"/>
  <c r="U42" i="7"/>
  <c r="AD41" i="7"/>
  <c r="AC41" i="7"/>
  <c r="AA41" i="7"/>
  <c r="Y41" i="7"/>
  <c r="U41" i="7"/>
  <c r="AE41" i="7" s="1"/>
  <c r="AD40" i="7"/>
  <c r="AC40" i="7"/>
  <c r="AA40" i="7"/>
  <c r="Y40" i="7"/>
  <c r="U40" i="7"/>
  <c r="AD36" i="7"/>
  <c r="AC36" i="7"/>
  <c r="AA36" i="7"/>
  <c r="Y36" i="7"/>
  <c r="U36" i="7"/>
  <c r="AD35" i="7"/>
  <c r="AC35" i="7"/>
  <c r="AA35" i="7"/>
  <c r="Y35" i="7"/>
  <c r="U35" i="7"/>
  <c r="AE35" i="7" s="1"/>
  <c r="AD34" i="7"/>
  <c r="AC34" i="7"/>
  <c r="AA34" i="7"/>
  <c r="Y34" i="7"/>
  <c r="U34" i="7"/>
  <c r="AD33" i="7"/>
  <c r="AC33" i="7"/>
  <c r="AA33" i="7"/>
  <c r="Y33" i="7"/>
  <c r="U33" i="7"/>
  <c r="AE33" i="7" s="1"/>
  <c r="AD32" i="7"/>
  <c r="AC32" i="7"/>
  <c r="AA32" i="7"/>
  <c r="Y32" i="7"/>
  <c r="U32" i="7"/>
  <c r="AE32" i="7" s="1"/>
  <c r="AD31" i="7"/>
  <c r="AC31" i="7"/>
  <c r="AA31" i="7"/>
  <c r="Y31" i="7"/>
  <c r="U31" i="7"/>
  <c r="AD30" i="7"/>
  <c r="AC30" i="7"/>
  <c r="AA30" i="7"/>
  <c r="Y30" i="7"/>
  <c r="U30" i="7"/>
  <c r="AE30" i="7" s="1"/>
  <c r="AD29" i="7"/>
  <c r="AC29" i="7"/>
  <c r="AA29" i="7"/>
  <c r="Y29" i="7"/>
  <c r="U29" i="7"/>
  <c r="AD28" i="7"/>
  <c r="AE28" i="7" s="1"/>
  <c r="AC28" i="7"/>
  <c r="AA28" i="7"/>
  <c r="Y28" i="7"/>
  <c r="AD27" i="7"/>
  <c r="AC27" i="7"/>
  <c r="AA27" i="7"/>
  <c r="Y27" i="7"/>
  <c r="U27" i="7"/>
  <c r="AE27" i="7" s="1"/>
  <c r="AD26" i="7"/>
  <c r="AC26" i="7"/>
  <c r="AA26" i="7"/>
  <c r="Y26" i="7"/>
  <c r="U26" i="7"/>
  <c r="AD25" i="7"/>
  <c r="AC25" i="7"/>
  <c r="AA25" i="7"/>
  <c r="Y25" i="7"/>
  <c r="U25" i="7"/>
  <c r="AE25" i="7" s="1"/>
  <c r="AD24" i="7"/>
  <c r="AC24" i="7"/>
  <c r="AA24" i="7"/>
  <c r="Y24" i="7"/>
  <c r="U24" i="7"/>
  <c r="AE24" i="7" s="1"/>
  <c r="AD23" i="7"/>
  <c r="AC23" i="7"/>
  <c r="AA23" i="7"/>
  <c r="Y23" i="7"/>
  <c r="U23" i="7"/>
  <c r="AD22" i="7"/>
  <c r="AC22" i="7"/>
  <c r="AA22" i="7"/>
  <c r="U22" i="7"/>
  <c r="AD21" i="7"/>
  <c r="AC21" i="7"/>
  <c r="AA21" i="7"/>
  <c r="U21" i="7"/>
  <c r="AD20" i="7"/>
  <c r="AC20" i="7"/>
  <c r="AA20" i="7"/>
  <c r="Y20" i="7"/>
  <c r="U20" i="7"/>
  <c r="AE20" i="7" s="1"/>
  <c r="AD19" i="7"/>
  <c r="AC19" i="7"/>
  <c r="AA19" i="7"/>
  <c r="Y19" i="7"/>
  <c r="U19" i="7"/>
  <c r="Q102" i="7"/>
  <c r="M102" i="7"/>
  <c r="K102" i="4" s="1"/>
  <c r="J102" i="7"/>
  <c r="F102" i="7"/>
  <c r="C102" i="4" s="1"/>
  <c r="Q101" i="7"/>
  <c r="M101" i="7"/>
  <c r="K101" i="4" s="1"/>
  <c r="J101" i="7"/>
  <c r="F101" i="7"/>
  <c r="C101" i="4" s="1"/>
  <c r="Q100" i="7"/>
  <c r="M100" i="7"/>
  <c r="K100" i="4" s="1"/>
  <c r="J100" i="7"/>
  <c r="F100" i="7"/>
  <c r="Q99" i="7"/>
  <c r="M99" i="7"/>
  <c r="K99" i="4" s="1"/>
  <c r="J99" i="7"/>
  <c r="F99" i="7"/>
  <c r="C99" i="4" s="1"/>
  <c r="Q98" i="7"/>
  <c r="M98" i="7"/>
  <c r="K98" i="4" s="1"/>
  <c r="J98" i="7"/>
  <c r="F98" i="7"/>
  <c r="C98" i="4" s="1"/>
  <c r="Q97" i="7"/>
  <c r="M97" i="7"/>
  <c r="K97" i="4" s="1"/>
  <c r="J97" i="7"/>
  <c r="F97" i="7"/>
  <c r="C97" i="4" s="1"/>
  <c r="Q96" i="7"/>
  <c r="M96" i="7"/>
  <c r="K96" i="4" s="1"/>
  <c r="J96" i="7"/>
  <c r="F96" i="7"/>
  <c r="C96" i="4" s="1"/>
  <c r="Q95" i="7"/>
  <c r="M95" i="7"/>
  <c r="K95" i="4" s="1"/>
  <c r="J95" i="7"/>
  <c r="F95" i="7"/>
  <c r="C95" i="4" s="1"/>
  <c r="Q94" i="7"/>
  <c r="M94" i="7"/>
  <c r="K94" i="4" s="1"/>
  <c r="J94" i="7"/>
  <c r="J103" i="7" s="1"/>
  <c r="F94" i="7"/>
  <c r="C94" i="4" s="1"/>
  <c r="Q90" i="7"/>
  <c r="M90" i="7"/>
  <c r="K90" i="4" s="1"/>
  <c r="J90" i="7"/>
  <c r="F90" i="7"/>
  <c r="C90" i="4" s="1"/>
  <c r="Q89" i="7"/>
  <c r="M89" i="7"/>
  <c r="K89" i="4" s="1"/>
  <c r="J89" i="7"/>
  <c r="F89" i="7"/>
  <c r="C89" i="4" s="1"/>
  <c r="Q88" i="7"/>
  <c r="M88" i="7"/>
  <c r="K88" i="4" s="1"/>
  <c r="J88" i="7"/>
  <c r="F88" i="7"/>
  <c r="C88" i="4" s="1"/>
  <c r="Q87" i="7"/>
  <c r="M87" i="7"/>
  <c r="K87" i="4" s="1"/>
  <c r="J87" i="7"/>
  <c r="F87" i="7"/>
  <c r="C87" i="4" s="1"/>
  <c r="Q86" i="7"/>
  <c r="M86" i="7"/>
  <c r="K86" i="4" s="1"/>
  <c r="J86" i="7"/>
  <c r="F86" i="7"/>
  <c r="C86" i="4" s="1"/>
  <c r="Q85" i="7"/>
  <c r="M85" i="7"/>
  <c r="K85" i="4" s="1"/>
  <c r="J85" i="7"/>
  <c r="F85" i="7"/>
  <c r="Q84" i="7"/>
  <c r="M84" i="7"/>
  <c r="K84" i="4" s="1"/>
  <c r="J84" i="7"/>
  <c r="F84" i="7"/>
  <c r="Q83" i="7"/>
  <c r="M83" i="7"/>
  <c r="K83" i="4" s="1"/>
  <c r="J83" i="7"/>
  <c r="F83" i="7"/>
  <c r="C83" i="4" s="1"/>
  <c r="Q82" i="7"/>
  <c r="M82" i="7"/>
  <c r="K82" i="4" s="1"/>
  <c r="J82" i="7"/>
  <c r="F82" i="7"/>
  <c r="C82" i="4" s="1"/>
  <c r="Q78" i="7"/>
  <c r="M78" i="7"/>
  <c r="J78" i="7"/>
  <c r="F78" i="7"/>
  <c r="C78" i="4" s="1"/>
  <c r="Q77" i="7"/>
  <c r="M77" i="7"/>
  <c r="J77" i="7"/>
  <c r="F77" i="7"/>
  <c r="Q76" i="7"/>
  <c r="Q79" i="7" s="1"/>
  <c r="M76" i="7"/>
  <c r="J76" i="7"/>
  <c r="F76" i="7"/>
  <c r="C76" i="4" s="1"/>
  <c r="Q75" i="7"/>
  <c r="M75" i="7"/>
  <c r="J75" i="7"/>
  <c r="Q71" i="7"/>
  <c r="M71" i="7"/>
  <c r="K71" i="4" s="1"/>
  <c r="J71" i="7"/>
  <c r="F71" i="7"/>
  <c r="C71" i="4" s="1"/>
  <c r="Q70" i="7"/>
  <c r="M70" i="7"/>
  <c r="K70" i="4" s="1"/>
  <c r="J70" i="7"/>
  <c r="F70" i="7"/>
  <c r="C70" i="4" s="1"/>
  <c r="Q69" i="7"/>
  <c r="M69" i="7"/>
  <c r="K69" i="4" s="1"/>
  <c r="J69" i="7"/>
  <c r="F69" i="7"/>
  <c r="C69" i="4" s="1"/>
  <c r="Q68" i="7"/>
  <c r="M68" i="7"/>
  <c r="K68" i="4" s="1"/>
  <c r="J68" i="7"/>
  <c r="F68" i="7"/>
  <c r="C68" i="4" s="1"/>
  <c r="Q67" i="7"/>
  <c r="M67" i="7"/>
  <c r="K67" i="4" s="1"/>
  <c r="J67" i="7"/>
  <c r="C67" i="4"/>
  <c r="Q66" i="7"/>
  <c r="M66" i="7"/>
  <c r="K66" i="4" s="1"/>
  <c r="J66" i="7"/>
  <c r="F66" i="7"/>
  <c r="C66" i="4" s="1"/>
  <c r="Q62" i="7"/>
  <c r="M62" i="7"/>
  <c r="K62" i="4" s="1"/>
  <c r="J62" i="7"/>
  <c r="F62" i="7"/>
  <c r="C62" i="4" s="1"/>
  <c r="Q61" i="7"/>
  <c r="M61" i="7"/>
  <c r="K61" i="4" s="1"/>
  <c r="J61" i="7"/>
  <c r="F61" i="7"/>
  <c r="C61" i="4" s="1"/>
  <c r="Q60" i="7"/>
  <c r="M60" i="7"/>
  <c r="K60" i="4" s="1"/>
  <c r="J60" i="7"/>
  <c r="F60" i="7"/>
  <c r="C60" i="4" s="1"/>
  <c r="Q59" i="7"/>
  <c r="M59" i="7"/>
  <c r="K59" i="4" s="1"/>
  <c r="J59" i="7"/>
  <c r="F59" i="7"/>
  <c r="C59" i="4" s="1"/>
  <c r="Q58" i="7"/>
  <c r="M58" i="7"/>
  <c r="K58" i="4" s="1"/>
  <c r="J58" i="7"/>
  <c r="F58" i="7"/>
  <c r="C58" i="4" s="1"/>
  <c r="Q57" i="7"/>
  <c r="M57" i="7"/>
  <c r="K57" i="4" s="1"/>
  <c r="J57" i="7"/>
  <c r="F57" i="7"/>
  <c r="C57" i="4" s="1"/>
  <c r="Q56" i="7"/>
  <c r="M56" i="7"/>
  <c r="K56" i="4" s="1"/>
  <c r="J56" i="7"/>
  <c r="F56" i="7"/>
  <c r="C56" i="4" s="1"/>
  <c r="Q52" i="7"/>
  <c r="M52" i="7"/>
  <c r="K52" i="4" s="1"/>
  <c r="J52" i="7"/>
  <c r="F52" i="7"/>
  <c r="C52" i="4" s="1"/>
  <c r="Q51" i="7"/>
  <c r="M51" i="7"/>
  <c r="K51" i="4" s="1"/>
  <c r="J51" i="7"/>
  <c r="F51" i="7"/>
  <c r="C51" i="4" s="1"/>
  <c r="Q50" i="7"/>
  <c r="M50" i="7"/>
  <c r="K50" i="4" s="1"/>
  <c r="J50" i="7"/>
  <c r="F50" i="7"/>
  <c r="Q49" i="7"/>
  <c r="M49" i="7"/>
  <c r="K49" i="4" s="1"/>
  <c r="J49" i="7"/>
  <c r="F49" i="7"/>
  <c r="C49" i="4" s="1"/>
  <c r="Q48" i="7"/>
  <c r="M48" i="7"/>
  <c r="K48" i="4" s="1"/>
  <c r="J48" i="7"/>
  <c r="F48" i="7"/>
  <c r="C48" i="4" s="1"/>
  <c r="Q47" i="7"/>
  <c r="M47" i="7"/>
  <c r="K47" i="4" s="1"/>
  <c r="J47" i="7"/>
  <c r="F47" i="7"/>
  <c r="C47" i="4" s="1"/>
  <c r="Q46" i="7"/>
  <c r="M46" i="7"/>
  <c r="K46" i="4" s="1"/>
  <c r="J46" i="7"/>
  <c r="F46" i="7"/>
  <c r="C46" i="4" s="1"/>
  <c r="Q45" i="7"/>
  <c r="M45" i="7"/>
  <c r="K45" i="4" s="1"/>
  <c r="J45" i="7"/>
  <c r="F45" i="7"/>
  <c r="C45" i="4" s="1"/>
  <c r="Q44" i="7"/>
  <c r="M44" i="7"/>
  <c r="K44" i="4" s="1"/>
  <c r="J44" i="7"/>
  <c r="F44" i="7"/>
  <c r="C44" i="4" s="1"/>
  <c r="Q43" i="7"/>
  <c r="M43" i="7"/>
  <c r="K43" i="4" s="1"/>
  <c r="J43" i="7"/>
  <c r="C43" i="4"/>
  <c r="Q42" i="7"/>
  <c r="M42" i="7"/>
  <c r="K42" i="4" s="1"/>
  <c r="J42" i="7"/>
  <c r="F42" i="7"/>
  <c r="C42" i="4" s="1"/>
  <c r="Q41" i="7"/>
  <c r="M41" i="7"/>
  <c r="K41" i="4" s="1"/>
  <c r="J41" i="7"/>
  <c r="F41" i="7"/>
  <c r="C41" i="4" s="1"/>
  <c r="Q40" i="7"/>
  <c r="Q53" i="7" s="1"/>
  <c r="M40" i="7"/>
  <c r="K40" i="4" s="1"/>
  <c r="J40" i="7"/>
  <c r="F40" i="7"/>
  <c r="C40" i="4" s="1"/>
  <c r="Q36" i="7"/>
  <c r="M36" i="7"/>
  <c r="K36" i="4" s="1"/>
  <c r="J36" i="7"/>
  <c r="F36" i="7"/>
  <c r="C36" i="4" s="1"/>
  <c r="Q35" i="7"/>
  <c r="M35" i="7"/>
  <c r="K35" i="4" s="1"/>
  <c r="J35" i="7"/>
  <c r="F35" i="7"/>
  <c r="C35" i="4" s="1"/>
  <c r="Q34" i="7"/>
  <c r="M34" i="7"/>
  <c r="K34" i="4" s="1"/>
  <c r="J34" i="7"/>
  <c r="F34" i="7"/>
  <c r="C34" i="4" s="1"/>
  <c r="Q33" i="7"/>
  <c r="M33" i="7"/>
  <c r="K33" i="4" s="1"/>
  <c r="J33" i="7"/>
  <c r="F33" i="7"/>
  <c r="C33" i="4" s="1"/>
  <c r="Q32" i="7"/>
  <c r="M32" i="7"/>
  <c r="K32" i="4" s="1"/>
  <c r="J32" i="7"/>
  <c r="F32" i="7"/>
  <c r="C32" i="4" s="1"/>
  <c r="Q31" i="7"/>
  <c r="M31" i="7"/>
  <c r="K31" i="4" s="1"/>
  <c r="J31" i="7"/>
  <c r="F31" i="7"/>
  <c r="C31" i="4" s="1"/>
  <c r="Q30" i="7"/>
  <c r="M30" i="7"/>
  <c r="K30" i="4" s="1"/>
  <c r="J30" i="7"/>
  <c r="F30" i="7"/>
  <c r="C30" i="4" s="1"/>
  <c r="Q29" i="7"/>
  <c r="M29" i="7"/>
  <c r="K29" i="4" s="1"/>
  <c r="J29" i="7"/>
  <c r="F29" i="7"/>
  <c r="C29" i="4" s="1"/>
  <c r="Q28" i="7"/>
  <c r="M28" i="7"/>
  <c r="K28" i="4" s="1"/>
  <c r="J28" i="7"/>
  <c r="C28" i="4"/>
  <c r="Q27" i="7"/>
  <c r="M27" i="7"/>
  <c r="K27" i="4" s="1"/>
  <c r="J27" i="7"/>
  <c r="F27" i="7"/>
  <c r="C27" i="4" s="1"/>
  <c r="Q26" i="7"/>
  <c r="M26" i="7"/>
  <c r="K26" i="4" s="1"/>
  <c r="J26" i="7"/>
  <c r="F26" i="7"/>
  <c r="C26" i="4" s="1"/>
  <c r="Q25" i="7"/>
  <c r="M25" i="7"/>
  <c r="K25" i="4" s="1"/>
  <c r="J25" i="7"/>
  <c r="F25" i="7"/>
  <c r="C25" i="4" s="1"/>
  <c r="Q24" i="7"/>
  <c r="M24" i="7"/>
  <c r="K24" i="4" s="1"/>
  <c r="J24" i="7"/>
  <c r="F24" i="7"/>
  <c r="C24" i="4" s="1"/>
  <c r="Q23" i="7"/>
  <c r="M23" i="7"/>
  <c r="K23" i="4" s="1"/>
  <c r="J23" i="7"/>
  <c r="F23" i="7"/>
  <c r="C23" i="4" s="1"/>
  <c r="Q22" i="7"/>
  <c r="M22" i="7"/>
  <c r="K22" i="4" s="1"/>
  <c r="J22" i="7"/>
  <c r="F22" i="7"/>
  <c r="C22" i="4" s="1"/>
  <c r="Q21" i="7"/>
  <c r="M21" i="7"/>
  <c r="J21" i="7"/>
  <c r="F21" i="7"/>
  <c r="Q20" i="7"/>
  <c r="M20" i="7"/>
  <c r="K20" i="4" s="1"/>
  <c r="J20" i="7"/>
  <c r="F20" i="7"/>
  <c r="C20" i="4" s="1"/>
  <c r="Q19" i="7"/>
  <c r="M19" i="7"/>
  <c r="K19" i="4" s="1"/>
  <c r="J19" i="7"/>
  <c r="F19" i="7"/>
  <c r="C19" i="4" s="1"/>
  <c r="AI81" i="6"/>
  <c r="AH81" i="6"/>
  <c r="AG81" i="6"/>
  <c r="AF81" i="6"/>
  <c r="AI74" i="6"/>
  <c r="AE74" i="6" s="1"/>
  <c r="AH74" i="6"/>
  <c r="AG74" i="6"/>
  <c r="AF74" i="6"/>
  <c r="AI65" i="6"/>
  <c r="AH65" i="6"/>
  <c r="AG65" i="6"/>
  <c r="AF65" i="6"/>
  <c r="AI55" i="6"/>
  <c r="AH55" i="6"/>
  <c r="AG55" i="6"/>
  <c r="AF55" i="6"/>
  <c r="AI93" i="6"/>
  <c r="AH93" i="6"/>
  <c r="AG93" i="6"/>
  <c r="AF93" i="6"/>
  <c r="AF39" i="6"/>
  <c r="AT81" i="7"/>
  <c r="G16" i="4"/>
  <c r="AS104" i="7"/>
  <c r="E31" i="13" s="1"/>
  <c r="AU104" i="7"/>
  <c r="F31" i="13" s="1"/>
  <c r="CS39" i="7"/>
  <c r="Q12" i="7"/>
  <c r="Y81" i="7"/>
  <c r="AK9" i="7"/>
  <c r="M74" i="7"/>
  <c r="K74" i="4" s="1"/>
  <c r="AQ104" i="6"/>
  <c r="AE102" i="6"/>
  <c r="AE97" i="6"/>
  <c r="AE96" i="6"/>
  <c r="AE94" i="6"/>
  <c r="AQ93" i="6"/>
  <c r="AE89" i="6"/>
  <c r="AE87" i="6"/>
  <c r="AM93" i="6"/>
  <c r="C103" i="6"/>
  <c r="AA93" i="6"/>
  <c r="W93" i="6"/>
  <c r="C101" i="6"/>
  <c r="S93" i="6"/>
  <c r="C89" i="6"/>
  <c r="C102" i="6"/>
  <c r="C94" i="6"/>
  <c r="O93" i="6"/>
  <c r="C88" i="6"/>
  <c r="K93" i="6"/>
  <c r="G93" i="6"/>
  <c r="F93" i="6"/>
  <c r="E93" i="6"/>
  <c r="D93" i="6"/>
  <c r="G81" i="6"/>
  <c r="F81" i="6"/>
  <c r="E81" i="6"/>
  <c r="D81" i="6"/>
  <c r="G74" i="6"/>
  <c r="F74" i="6"/>
  <c r="E74" i="6"/>
  <c r="D74" i="6"/>
  <c r="G65" i="6"/>
  <c r="F65" i="6"/>
  <c r="E65" i="6"/>
  <c r="D65" i="6"/>
  <c r="G55" i="6"/>
  <c r="F55" i="6"/>
  <c r="E55" i="6"/>
  <c r="D55" i="6"/>
  <c r="G39" i="6"/>
  <c r="F39" i="6"/>
  <c r="E39" i="6"/>
  <c r="D39" i="6"/>
  <c r="G18" i="6"/>
  <c r="F18" i="6"/>
  <c r="E18" i="6"/>
  <c r="D18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G11" i="6"/>
  <c r="F11" i="6"/>
  <c r="E11" i="6"/>
  <c r="D11" i="6"/>
  <c r="G10" i="6"/>
  <c r="F10" i="6"/>
  <c r="E10" i="6"/>
  <c r="D10" i="6"/>
  <c r="G9" i="6"/>
  <c r="F9" i="6"/>
  <c r="E9" i="6"/>
  <c r="D9" i="6"/>
  <c r="G8" i="6"/>
  <c r="F8" i="6"/>
  <c r="E8" i="6"/>
  <c r="D8" i="6"/>
  <c r="CY93" i="7"/>
  <c r="CS93" i="7"/>
  <c r="CG93" i="7"/>
  <c r="CA93" i="7"/>
  <c r="BQ93" i="7"/>
  <c r="CO93" i="7" s="1"/>
  <c r="BP93" i="7"/>
  <c r="CN93" i="7" s="1"/>
  <c r="BN93" i="7"/>
  <c r="CL93" i="7" s="1"/>
  <c r="BM93" i="7"/>
  <c r="CK93" i="7" s="1"/>
  <c r="BL93" i="7"/>
  <c r="CJ93" i="7" s="1"/>
  <c r="BK93" i="7"/>
  <c r="BW93" i="7" s="1"/>
  <c r="BJ93" i="7"/>
  <c r="BH93" i="7"/>
  <c r="BG93" i="7"/>
  <c r="BS93" i="7" s="1"/>
  <c r="BF93" i="7"/>
  <c r="BC93" i="7"/>
  <c r="AW93" i="7"/>
  <c r="AV93" i="7"/>
  <c r="AT93" i="7"/>
  <c r="AP93" i="7"/>
  <c r="AK93" i="7"/>
  <c r="AD93" i="7"/>
  <c r="AC93" i="7"/>
  <c r="AA93" i="7"/>
  <c r="Y93" i="7"/>
  <c r="U93" i="7"/>
  <c r="Q93" i="7"/>
  <c r="M93" i="7"/>
  <c r="K93" i="4" s="1"/>
  <c r="J93" i="7"/>
  <c r="F93" i="7"/>
  <c r="C93" i="4" s="1"/>
  <c r="BL91" i="7"/>
  <c r="BL103" i="7"/>
  <c r="BW91" i="7"/>
  <c r="BW103" i="7"/>
  <c r="BV91" i="7"/>
  <c r="BV103" i="7"/>
  <c r="BT91" i="7"/>
  <c r="BT103" i="7"/>
  <c r="BS91" i="7"/>
  <c r="BS103" i="7"/>
  <c r="BF91" i="7"/>
  <c r="BR91" i="7" s="1"/>
  <c r="BF103" i="7"/>
  <c r="BR103" i="7" s="1"/>
  <c r="BC91" i="7"/>
  <c r="BC103" i="7"/>
  <c r="AV91" i="7"/>
  <c r="AV103" i="7"/>
  <c r="AT91" i="7"/>
  <c r="AT103" i="7"/>
  <c r="AC91" i="7"/>
  <c r="AC103" i="7"/>
  <c r="AA91" i="7"/>
  <c r="AA103" i="7"/>
  <c r="Y91" i="7"/>
  <c r="Y103" i="7"/>
  <c r="CY91" i="7"/>
  <c r="CY103" i="7"/>
  <c r="CS91" i="7"/>
  <c r="CS103" i="7"/>
  <c r="BL8" i="7"/>
  <c r="CJ8" i="7" s="1"/>
  <c r="BL9" i="7"/>
  <c r="CJ9" i="7" s="1"/>
  <c r="BL10" i="7"/>
  <c r="CJ10" i="7" s="1"/>
  <c r="BL11" i="7"/>
  <c r="CJ11" i="7" s="1"/>
  <c r="BL12" i="7"/>
  <c r="CJ12" i="7" s="1"/>
  <c r="BL13" i="7"/>
  <c r="CJ13" i="7" s="1"/>
  <c r="BL14" i="7"/>
  <c r="CJ14" i="7" s="1"/>
  <c r="BL15" i="7"/>
  <c r="CJ15" i="7" s="1"/>
  <c r="BL16" i="7"/>
  <c r="BL18" i="7"/>
  <c r="CJ18" i="7" s="1"/>
  <c r="BL39" i="7"/>
  <c r="CJ39" i="7" s="1"/>
  <c r="BL53" i="7"/>
  <c r="BL55" i="7"/>
  <c r="BL63" i="7"/>
  <c r="BL65" i="7"/>
  <c r="BO65" i="7" s="1"/>
  <c r="BL72" i="7"/>
  <c r="BL74" i="7"/>
  <c r="CJ74" i="7" s="1"/>
  <c r="BL79" i="7"/>
  <c r="BL81" i="7"/>
  <c r="BL7" i="7"/>
  <c r="CJ7" i="7" s="1"/>
  <c r="BF8" i="7"/>
  <c r="BF9" i="7"/>
  <c r="BF10" i="7"/>
  <c r="BI10" i="7" s="1"/>
  <c r="BF11" i="7"/>
  <c r="BF12" i="7"/>
  <c r="BR12" i="7" s="1"/>
  <c r="BF13" i="7"/>
  <c r="BR13" i="7" s="1"/>
  <c r="BF14" i="7"/>
  <c r="BF15" i="7"/>
  <c r="BF16" i="7"/>
  <c r="BR16" i="7"/>
  <c r="BF18" i="7"/>
  <c r="BR18" i="7" s="1"/>
  <c r="BF39" i="7"/>
  <c r="BR39" i="7" s="1"/>
  <c r="BF53" i="7"/>
  <c r="BR53" i="7" s="1"/>
  <c r="BF55" i="7"/>
  <c r="BF63" i="7"/>
  <c r="BR63" i="7" s="1"/>
  <c r="BF65" i="7"/>
  <c r="BF72" i="7"/>
  <c r="BR72" i="7" s="1"/>
  <c r="BF74" i="7"/>
  <c r="BF79" i="7"/>
  <c r="BR79" i="7" s="1"/>
  <c r="BF81" i="7"/>
  <c r="BR81" i="7" s="1"/>
  <c r="BF7" i="7"/>
  <c r="BR7" i="7" s="1"/>
  <c r="AW8" i="7"/>
  <c r="AW16" i="7" s="1"/>
  <c r="AW9" i="7"/>
  <c r="AW10" i="7"/>
  <c r="AW11" i="7"/>
  <c r="AW12" i="7"/>
  <c r="AW13" i="7"/>
  <c r="AW14" i="7"/>
  <c r="AW15" i="7"/>
  <c r="AW18" i="7"/>
  <c r="AW39" i="7"/>
  <c r="AW55" i="7"/>
  <c r="AW65" i="7"/>
  <c r="AW74" i="7"/>
  <c r="AW81" i="7"/>
  <c r="AW91" i="7" s="1"/>
  <c r="AW7" i="7"/>
  <c r="CI104" i="7"/>
  <c r="I37" i="13" s="1"/>
  <c r="CH104" i="7"/>
  <c r="H37" i="13" s="1"/>
  <c r="CE104" i="7"/>
  <c r="E37" i="13" s="1"/>
  <c r="CF104" i="7"/>
  <c r="F37" i="13" s="1"/>
  <c r="CD104" i="7"/>
  <c r="D37" i="13" s="1"/>
  <c r="CG8" i="7"/>
  <c r="CG9" i="7"/>
  <c r="CG10" i="7"/>
  <c r="CG11" i="7"/>
  <c r="CG12" i="7"/>
  <c r="CG13" i="7"/>
  <c r="CG14" i="7"/>
  <c r="CG15" i="7"/>
  <c r="CG18" i="7"/>
  <c r="CG55" i="7"/>
  <c r="CG65" i="7"/>
  <c r="CG74" i="7"/>
  <c r="CG81" i="7"/>
  <c r="CG7" i="7"/>
  <c r="AH7" i="6"/>
  <c r="AG7" i="6"/>
  <c r="AF7" i="6"/>
  <c r="AY7" i="6"/>
  <c r="AY8" i="6"/>
  <c r="AY9" i="6"/>
  <c r="AY10" i="6"/>
  <c r="AY11" i="6"/>
  <c r="AY12" i="6"/>
  <c r="AY13" i="6"/>
  <c r="AY14" i="6"/>
  <c r="AY15" i="6"/>
  <c r="AY16" i="6"/>
  <c r="AY39" i="6"/>
  <c r="AU7" i="6"/>
  <c r="AU8" i="6"/>
  <c r="AU9" i="6"/>
  <c r="AU10" i="6"/>
  <c r="AU11" i="6"/>
  <c r="AU12" i="6"/>
  <c r="AU13" i="6"/>
  <c r="AU14" i="6"/>
  <c r="AU15" i="6"/>
  <c r="AU16" i="6"/>
  <c r="AU39" i="6"/>
  <c r="AQ7" i="6"/>
  <c r="AQ8" i="6"/>
  <c r="AQ9" i="6"/>
  <c r="AQ10" i="6"/>
  <c r="AQ11" i="6"/>
  <c r="AQ12" i="6"/>
  <c r="AQ13" i="6"/>
  <c r="AQ14" i="6"/>
  <c r="AQ15" i="6"/>
  <c r="AQ16" i="6"/>
  <c r="AQ18" i="6"/>
  <c r="AQ19" i="6"/>
  <c r="AQ20" i="6"/>
  <c r="AQ21" i="6"/>
  <c r="AE21" i="6" s="1"/>
  <c r="AE23" i="6"/>
  <c r="AE24" i="6"/>
  <c r="AE27" i="6"/>
  <c r="AE29" i="6"/>
  <c r="AE31" i="6"/>
  <c r="AE32" i="6"/>
  <c r="AQ35" i="6"/>
  <c r="AE35" i="6" s="1"/>
  <c r="AQ36" i="6"/>
  <c r="AE36" i="6" s="1"/>
  <c r="AQ37" i="6"/>
  <c r="AE37" i="6" s="1"/>
  <c r="AQ39" i="6"/>
  <c r="AE41" i="6"/>
  <c r="AE44" i="6"/>
  <c r="AQ52" i="6"/>
  <c r="AQ53" i="6"/>
  <c r="AQ55" i="6"/>
  <c r="AQ56" i="6"/>
  <c r="AE56" i="6" s="1"/>
  <c r="AE58" i="6"/>
  <c r="AE60" i="6"/>
  <c r="AE62" i="6"/>
  <c r="AQ65" i="6"/>
  <c r="AE66" i="6"/>
  <c r="AE70" i="6"/>
  <c r="AQ74" i="6"/>
  <c r="AQ75" i="6"/>
  <c r="AQ76" i="6"/>
  <c r="AQ77" i="6"/>
  <c r="AQ78" i="6"/>
  <c r="AE78" i="6" s="1"/>
  <c r="AQ79" i="6"/>
  <c r="AQ81" i="6"/>
  <c r="AE84" i="6"/>
  <c r="AE85" i="6"/>
  <c r="AM7" i="6"/>
  <c r="AM18" i="6"/>
  <c r="AM39" i="6"/>
  <c r="AM55" i="6"/>
  <c r="AM65" i="6"/>
  <c r="AM81" i="6"/>
  <c r="AI7" i="6"/>
  <c r="AI39" i="6"/>
  <c r="F7" i="6"/>
  <c r="E7" i="6"/>
  <c r="D7" i="6"/>
  <c r="AA65" i="6"/>
  <c r="AA74" i="6"/>
  <c r="AA75" i="6"/>
  <c r="AA76" i="6"/>
  <c r="AA77" i="6"/>
  <c r="AA78" i="6"/>
  <c r="AA79" i="6"/>
  <c r="AA81" i="6"/>
  <c r="AA7" i="6"/>
  <c r="AA8" i="6"/>
  <c r="AA9" i="6"/>
  <c r="AA10" i="6"/>
  <c r="AA11" i="6"/>
  <c r="AA12" i="6"/>
  <c r="AA13" i="6"/>
  <c r="AA14" i="6"/>
  <c r="AA15" i="6"/>
  <c r="AA16" i="6"/>
  <c r="AA18" i="6"/>
  <c r="AA36" i="6"/>
  <c r="AA37" i="6"/>
  <c r="C42" i="6"/>
  <c r="C51" i="6"/>
  <c r="AA55" i="6"/>
  <c r="W7" i="6"/>
  <c r="W8" i="6"/>
  <c r="W9" i="6"/>
  <c r="W10" i="6"/>
  <c r="C10" i="6" s="1"/>
  <c r="W11" i="6"/>
  <c r="W12" i="6"/>
  <c r="W13" i="6"/>
  <c r="W14" i="6"/>
  <c r="W15" i="6"/>
  <c r="W16" i="6"/>
  <c r="C16" i="6" s="1"/>
  <c r="W18" i="6"/>
  <c r="W19" i="6"/>
  <c r="C19" i="6" s="1"/>
  <c r="W20" i="6"/>
  <c r="C20" i="6" s="1"/>
  <c r="W21" i="6"/>
  <c r="W22" i="6"/>
  <c r="C22" i="6" s="1"/>
  <c r="W23" i="6"/>
  <c r="C23" i="6" s="1"/>
  <c r="W24" i="6"/>
  <c r="C24" i="6" s="1"/>
  <c r="W25" i="6"/>
  <c r="W26" i="6"/>
  <c r="C26" i="6" s="1"/>
  <c r="W27" i="6"/>
  <c r="C27" i="6" s="1"/>
  <c r="W28" i="6"/>
  <c r="C28" i="6" s="1"/>
  <c r="W29" i="6"/>
  <c r="W30" i="6"/>
  <c r="W35" i="6"/>
  <c r="C35" i="6" s="1"/>
  <c r="W36" i="6"/>
  <c r="W37" i="6"/>
  <c r="W39" i="6"/>
  <c r="W55" i="6"/>
  <c r="W65" i="6"/>
  <c r="W74" i="6"/>
  <c r="W75" i="6"/>
  <c r="W76" i="6"/>
  <c r="W77" i="6"/>
  <c r="W78" i="6"/>
  <c r="W79" i="6"/>
  <c r="W81" i="6"/>
  <c r="S7" i="6"/>
  <c r="S8" i="6"/>
  <c r="S9" i="6"/>
  <c r="S10" i="6"/>
  <c r="S11" i="6"/>
  <c r="S12" i="6"/>
  <c r="S13" i="6"/>
  <c r="S14" i="6"/>
  <c r="S15" i="6"/>
  <c r="S16" i="6"/>
  <c r="S18" i="6"/>
  <c r="C32" i="6"/>
  <c r="S39" i="6"/>
  <c r="C46" i="6"/>
  <c r="S55" i="6"/>
  <c r="C58" i="6"/>
  <c r="S65" i="6"/>
  <c r="C66" i="6"/>
  <c r="C71" i="6"/>
  <c r="S74" i="6"/>
  <c r="S75" i="6"/>
  <c r="S76" i="6"/>
  <c r="S77" i="6"/>
  <c r="S78" i="6"/>
  <c r="S79" i="6"/>
  <c r="S81" i="6"/>
  <c r="C85" i="6"/>
  <c r="O7" i="6"/>
  <c r="O8" i="6"/>
  <c r="O9" i="6"/>
  <c r="O10" i="6"/>
  <c r="O11" i="6"/>
  <c r="O12" i="6"/>
  <c r="C12" i="6" s="1"/>
  <c r="O13" i="6"/>
  <c r="O14" i="6"/>
  <c r="O15" i="6"/>
  <c r="O16" i="6"/>
  <c r="O18" i="6"/>
  <c r="C31" i="6"/>
  <c r="O39" i="6"/>
  <c r="C43" i="6"/>
  <c r="C48" i="6"/>
  <c r="C50" i="6"/>
  <c r="C52" i="6"/>
  <c r="O55" i="6"/>
  <c r="C59" i="6"/>
  <c r="C62" i="6"/>
  <c r="C63" i="6"/>
  <c r="O65" i="6"/>
  <c r="C65" i="6" s="1"/>
  <c r="C67" i="6"/>
  <c r="C70" i="6"/>
  <c r="O74" i="6"/>
  <c r="O81" i="6"/>
  <c r="C82" i="6"/>
  <c r="C86" i="6"/>
  <c r="K7" i="6"/>
  <c r="K18" i="6"/>
  <c r="K39" i="6"/>
  <c r="K55" i="6"/>
  <c r="K65" i="6"/>
  <c r="K74" i="6"/>
  <c r="K81" i="6"/>
  <c r="G7" i="6"/>
  <c r="I36" i="13"/>
  <c r="CP104" i="7"/>
  <c r="D39" i="13" s="1"/>
  <c r="CQ104" i="7"/>
  <c r="E39" i="13" s="1"/>
  <c r="CR104" i="7"/>
  <c r="F39" i="13" s="1"/>
  <c r="CT104" i="7"/>
  <c r="H39" i="13" s="1"/>
  <c r="CU104" i="7"/>
  <c r="I39" i="13" s="1"/>
  <c r="CV104" i="7"/>
  <c r="D40" i="13" s="1"/>
  <c r="CW104" i="7"/>
  <c r="E40" i="13" s="1"/>
  <c r="CX104" i="7"/>
  <c r="F40" i="13" s="1"/>
  <c r="CZ104" i="7"/>
  <c r="H40" i="13" s="1"/>
  <c r="DA104" i="7"/>
  <c r="I40" i="13" s="1"/>
  <c r="BY104" i="7"/>
  <c r="E36" i="13" s="1"/>
  <c r="BZ104" i="7"/>
  <c r="F36" i="13" s="1"/>
  <c r="CB104" i="7"/>
  <c r="H36" i="13" s="1"/>
  <c r="BX104" i="7"/>
  <c r="D36" i="13" s="1"/>
  <c r="CA8" i="7"/>
  <c r="CA9" i="7"/>
  <c r="CA10" i="7"/>
  <c r="CA11" i="7"/>
  <c r="CA12" i="7"/>
  <c r="CA13" i="7"/>
  <c r="CA14" i="7"/>
  <c r="CA15" i="7"/>
  <c r="CA18" i="7"/>
  <c r="CA55" i="7"/>
  <c r="CA65" i="7"/>
  <c r="CA74" i="7"/>
  <c r="CA81" i="7"/>
  <c r="BQ8" i="7"/>
  <c r="CO8" i="7" s="1"/>
  <c r="BQ9" i="7"/>
  <c r="CO9" i="7" s="1"/>
  <c r="BQ10" i="7"/>
  <c r="CO10" i="7" s="1"/>
  <c r="BQ11" i="7"/>
  <c r="CO11" i="7" s="1"/>
  <c r="BQ12" i="7"/>
  <c r="CO12" i="7" s="1"/>
  <c r="BQ13" i="7"/>
  <c r="CO13" i="7" s="1"/>
  <c r="BQ14" i="7"/>
  <c r="CO14" i="7" s="1"/>
  <c r="BQ15" i="7"/>
  <c r="CO15" i="7" s="1"/>
  <c r="BQ18" i="7"/>
  <c r="CO18" i="7" s="1"/>
  <c r="BQ39" i="7"/>
  <c r="CO39" i="7" s="1"/>
  <c r="BQ55" i="7"/>
  <c r="CO55" i="7" s="1"/>
  <c r="BQ65" i="7"/>
  <c r="CO65" i="7" s="1"/>
  <c r="BQ74" i="7"/>
  <c r="CO74" i="7" s="1"/>
  <c r="BQ81" i="7"/>
  <c r="CO81" i="7" s="1"/>
  <c r="BP8" i="7"/>
  <c r="CN8" i="7" s="1"/>
  <c r="BP9" i="7"/>
  <c r="CN9" i="7" s="1"/>
  <c r="BP10" i="7"/>
  <c r="CN10" i="7" s="1"/>
  <c r="BP11" i="7"/>
  <c r="CN11" i="7" s="1"/>
  <c r="BP12" i="7"/>
  <c r="CN12" i="7" s="1"/>
  <c r="BP13" i="7"/>
  <c r="CN13" i="7" s="1"/>
  <c r="BP14" i="7"/>
  <c r="CN14" i="7" s="1"/>
  <c r="BP15" i="7"/>
  <c r="CN15" i="7" s="1"/>
  <c r="BP18" i="7"/>
  <c r="CN18" i="7" s="1"/>
  <c r="BP39" i="7"/>
  <c r="CN39" i="7" s="1"/>
  <c r="BP55" i="7"/>
  <c r="CN55" i="7" s="1"/>
  <c r="BP65" i="7"/>
  <c r="CN65" i="7" s="1"/>
  <c r="BP74" i="7"/>
  <c r="CN74" i="7" s="1"/>
  <c r="BP81" i="7"/>
  <c r="BN8" i="7"/>
  <c r="CL8" i="7" s="1"/>
  <c r="BN9" i="7"/>
  <c r="CL9" i="7" s="1"/>
  <c r="BN10" i="7"/>
  <c r="CL10" i="7" s="1"/>
  <c r="BN11" i="7"/>
  <c r="CL11" i="7" s="1"/>
  <c r="BN12" i="7"/>
  <c r="CL12" i="7" s="1"/>
  <c r="BN13" i="7"/>
  <c r="CL13" i="7" s="1"/>
  <c r="BN14" i="7"/>
  <c r="CL14" i="7" s="1"/>
  <c r="BN15" i="7"/>
  <c r="CL15" i="7" s="1"/>
  <c r="BN18" i="7"/>
  <c r="CL18" i="7" s="1"/>
  <c r="BN39" i="7"/>
  <c r="CL39" i="7" s="1"/>
  <c r="BN55" i="7"/>
  <c r="CL55" i="7" s="1"/>
  <c r="BN65" i="7"/>
  <c r="CL65" i="7" s="1"/>
  <c r="BN74" i="7"/>
  <c r="CL74" i="7" s="1"/>
  <c r="BN81" i="7"/>
  <c r="CL81" i="7" s="1"/>
  <c r="BM8" i="7"/>
  <c r="CK8" i="7" s="1"/>
  <c r="BM9" i="7"/>
  <c r="CK9" i="7" s="1"/>
  <c r="BM10" i="7"/>
  <c r="CK10" i="7" s="1"/>
  <c r="BM11" i="7"/>
  <c r="CK11" i="7" s="1"/>
  <c r="BM12" i="7"/>
  <c r="CK12" i="7" s="1"/>
  <c r="BM13" i="7"/>
  <c r="CK13" i="7" s="1"/>
  <c r="BM14" i="7"/>
  <c r="CK14" i="7" s="1"/>
  <c r="BM15" i="7"/>
  <c r="CK15" i="7" s="1"/>
  <c r="BM18" i="7"/>
  <c r="CK18" i="7" s="1"/>
  <c r="BM39" i="7"/>
  <c r="CK39" i="7" s="1"/>
  <c r="BM55" i="7"/>
  <c r="CK55" i="7" s="1"/>
  <c r="BM65" i="7"/>
  <c r="CK65" i="7" s="1"/>
  <c r="BM74" i="7"/>
  <c r="CK74" i="7" s="1"/>
  <c r="BM81" i="7"/>
  <c r="CK81" i="7" s="1"/>
  <c r="BK8" i="7"/>
  <c r="BK9" i="7"/>
  <c r="BK10" i="7"/>
  <c r="BK11" i="7"/>
  <c r="BK12" i="7"/>
  <c r="BK13" i="7"/>
  <c r="BW13" i="7" s="1"/>
  <c r="BK14" i="7"/>
  <c r="BK15" i="7"/>
  <c r="BW16" i="7"/>
  <c r="BK18" i="7"/>
  <c r="BK39" i="7"/>
  <c r="BW53" i="7"/>
  <c r="BK55" i="7"/>
  <c r="BW55" i="7" s="1"/>
  <c r="BW63" i="7"/>
  <c r="BK65" i="7"/>
  <c r="BW72" i="7"/>
  <c r="BK74" i="7"/>
  <c r="BW79" i="7"/>
  <c r="BK81" i="7"/>
  <c r="BW81" i="7" s="1"/>
  <c r="BJ8" i="7"/>
  <c r="BJ9" i="7"/>
  <c r="BJ10" i="7"/>
  <c r="BV10" i="7" s="1"/>
  <c r="BJ11" i="7"/>
  <c r="BJ12" i="7"/>
  <c r="BJ13" i="7"/>
  <c r="BJ14" i="7"/>
  <c r="BJ15" i="7"/>
  <c r="BV16" i="7"/>
  <c r="BJ18" i="7"/>
  <c r="BJ39" i="7"/>
  <c r="BV53" i="7"/>
  <c r="BJ55" i="7"/>
  <c r="BV63" i="7"/>
  <c r="BJ65" i="7"/>
  <c r="BV72" i="7"/>
  <c r="BJ74" i="7"/>
  <c r="BV79" i="7"/>
  <c r="BJ81" i="7"/>
  <c r="BH8" i="7"/>
  <c r="BT8" i="7" s="1"/>
  <c r="BH9" i="7"/>
  <c r="BT9" i="7" s="1"/>
  <c r="BH10" i="7"/>
  <c r="BT10" i="7" s="1"/>
  <c r="BH11" i="7"/>
  <c r="BT11" i="7" s="1"/>
  <c r="BH12" i="7"/>
  <c r="BH13" i="7"/>
  <c r="BT13" i="7" s="1"/>
  <c r="BH14" i="7"/>
  <c r="BT14" i="7" s="1"/>
  <c r="BH15" i="7"/>
  <c r="BT15" i="7" s="1"/>
  <c r="BT16" i="7"/>
  <c r="BH18" i="7"/>
  <c r="BH39" i="7"/>
  <c r="BT53" i="7"/>
  <c r="BH55" i="7"/>
  <c r="BT55" i="7" s="1"/>
  <c r="BT63" i="7"/>
  <c r="BH65" i="7"/>
  <c r="BI65" i="7" s="1"/>
  <c r="BT72" i="7"/>
  <c r="BH74" i="7"/>
  <c r="BT74" i="7" s="1"/>
  <c r="BT79" i="7"/>
  <c r="BH81" i="7"/>
  <c r="BG8" i="7"/>
  <c r="BS8" i="7" s="1"/>
  <c r="BG9" i="7"/>
  <c r="BS9" i="7" s="1"/>
  <c r="BG10" i="7"/>
  <c r="BS10" i="7" s="1"/>
  <c r="BG11" i="7"/>
  <c r="BS11" i="7" s="1"/>
  <c r="BG12" i="7"/>
  <c r="BS12" i="7" s="1"/>
  <c r="BG13" i="7"/>
  <c r="BS13" i="7" s="1"/>
  <c r="BG14" i="7"/>
  <c r="BS14" i="7" s="1"/>
  <c r="BG15" i="7"/>
  <c r="BS15" i="7" s="1"/>
  <c r="BS16" i="7"/>
  <c r="BG18" i="7"/>
  <c r="BG39" i="7"/>
  <c r="BS39" i="7" s="1"/>
  <c r="BS53" i="7"/>
  <c r="BG55" i="7"/>
  <c r="BS55" i="7" s="1"/>
  <c r="BG65" i="7"/>
  <c r="BS65" i="7" s="1"/>
  <c r="BS72" i="7"/>
  <c r="BG74" i="7"/>
  <c r="BI74" i="7" s="1"/>
  <c r="BG81" i="7"/>
  <c r="BC8" i="7"/>
  <c r="BC9" i="7"/>
  <c r="BC10" i="7"/>
  <c r="BC11" i="7"/>
  <c r="BC12" i="7"/>
  <c r="BC13" i="7"/>
  <c r="BC14" i="7"/>
  <c r="BC15" i="7"/>
  <c r="BC16" i="7"/>
  <c r="BC18" i="7"/>
  <c r="BC39" i="7"/>
  <c r="BC53" i="7"/>
  <c r="BC55" i="7"/>
  <c r="BC63" i="7"/>
  <c r="BC65" i="7"/>
  <c r="BC72" i="7"/>
  <c r="BC74" i="7"/>
  <c r="BC79" i="7"/>
  <c r="BC81" i="7"/>
  <c r="AZ104" i="7"/>
  <c r="I31" i="13" s="1"/>
  <c r="BA104" i="7"/>
  <c r="E32" i="13" s="1"/>
  <c r="BB104" i="7"/>
  <c r="F32" i="13" s="1"/>
  <c r="BD104" i="7"/>
  <c r="H32" i="13" s="1"/>
  <c r="BE104" i="7"/>
  <c r="I32" i="13" s="1"/>
  <c r="AY104" i="7"/>
  <c r="H31" i="13" s="1"/>
  <c r="AV8" i="7"/>
  <c r="AV9" i="7"/>
  <c r="AV10" i="7"/>
  <c r="AV11" i="7"/>
  <c r="AV12" i="7"/>
  <c r="AV13" i="7"/>
  <c r="AV14" i="7"/>
  <c r="AV15" i="7"/>
  <c r="AV16" i="7"/>
  <c r="AV18" i="7"/>
  <c r="AV37" i="7"/>
  <c r="AV39" i="7"/>
  <c r="AV53" i="7"/>
  <c r="AV55" i="7"/>
  <c r="AV63" i="7"/>
  <c r="AV65" i="7"/>
  <c r="AV72" i="7"/>
  <c r="AV74" i="7"/>
  <c r="AV79" i="7"/>
  <c r="AV81" i="7"/>
  <c r="AT8" i="7"/>
  <c r="AT9" i="7"/>
  <c r="AT10" i="7"/>
  <c r="AT11" i="7"/>
  <c r="AT12" i="7"/>
  <c r="AT13" i="7"/>
  <c r="AT14" i="7"/>
  <c r="AT15" i="7"/>
  <c r="AT16" i="7"/>
  <c r="AT18" i="7"/>
  <c r="AT37" i="7"/>
  <c r="AT39" i="7"/>
  <c r="AT53" i="7"/>
  <c r="AT55" i="7"/>
  <c r="AT63" i="7"/>
  <c r="AT65" i="7"/>
  <c r="AT72" i="7"/>
  <c r="AT74" i="7"/>
  <c r="AT79" i="7"/>
  <c r="AR104" i="7"/>
  <c r="I30" i="13" s="1"/>
  <c r="AQ104" i="7"/>
  <c r="H30" i="13" s="1"/>
  <c r="AP8" i="7"/>
  <c r="AX8" i="7" s="1"/>
  <c r="AP9" i="7"/>
  <c r="AX9" i="7" s="1"/>
  <c r="AP10" i="7"/>
  <c r="AX10" i="7" s="1"/>
  <c r="AP11" i="7"/>
  <c r="AX11" i="7" s="1"/>
  <c r="AP12" i="7"/>
  <c r="AX12" i="7" s="1"/>
  <c r="AP13" i="7"/>
  <c r="AX13" i="7" s="1"/>
  <c r="AP14" i="7"/>
  <c r="AX14" i="7" s="1"/>
  <c r="AP15" i="7"/>
  <c r="AX15" i="7" s="1"/>
  <c r="AP18" i="7"/>
  <c r="AX18" i="7" s="1"/>
  <c r="AP39" i="7"/>
  <c r="AX39" i="7" s="1"/>
  <c r="AP55" i="7"/>
  <c r="AX55" i="7" s="1"/>
  <c r="AP65" i="7"/>
  <c r="AX65" i="7" s="1"/>
  <c r="AP74" i="7"/>
  <c r="AX74" i="7" s="1"/>
  <c r="AP81" i="7"/>
  <c r="AX81" i="7" s="1"/>
  <c r="AM104" i="7"/>
  <c r="I29" i="13" s="1"/>
  <c r="AN104" i="7"/>
  <c r="E30" i="13" s="1"/>
  <c r="AO104" i="7"/>
  <c r="AL104" i="7"/>
  <c r="H29" i="13" s="1"/>
  <c r="AK8" i="7"/>
  <c r="AK10" i="7"/>
  <c r="AK11" i="7"/>
  <c r="AK12" i="7"/>
  <c r="AK13" i="7"/>
  <c r="AK14" i="7"/>
  <c r="AK15" i="7"/>
  <c r="AK18" i="7"/>
  <c r="AK39" i="7"/>
  <c r="AK55" i="7"/>
  <c r="AK65" i="7"/>
  <c r="AK74" i="7"/>
  <c r="AK81" i="7"/>
  <c r="AK91" i="7" s="1"/>
  <c r="AG104" i="7"/>
  <c r="I28" i="13" s="1"/>
  <c r="AH104" i="7"/>
  <c r="D29" i="13" s="1"/>
  <c r="AI104" i="7"/>
  <c r="E29" i="13" s="1"/>
  <c r="AJ104" i="7"/>
  <c r="F29" i="13" s="1"/>
  <c r="AF104" i="7"/>
  <c r="H28" i="13" s="1"/>
  <c r="AD8" i="7"/>
  <c r="AD9" i="7"/>
  <c r="AD10" i="7"/>
  <c r="AE10" i="7" s="1"/>
  <c r="AD11" i="7"/>
  <c r="AD12" i="7"/>
  <c r="AD13" i="7"/>
  <c r="AD14" i="7"/>
  <c r="AD15" i="7"/>
  <c r="AD18" i="7"/>
  <c r="AD39" i="7"/>
  <c r="AD55" i="7"/>
  <c r="AE55" i="7" s="1"/>
  <c r="AD65" i="7"/>
  <c r="AD74" i="7"/>
  <c r="AD81" i="7"/>
  <c r="AD7" i="7"/>
  <c r="AB104" i="7"/>
  <c r="F28" i="13" s="1"/>
  <c r="Z104" i="7"/>
  <c r="E28" i="13" s="1"/>
  <c r="X104" i="7"/>
  <c r="D28" i="13" s="1"/>
  <c r="AA8" i="7"/>
  <c r="AA9" i="7"/>
  <c r="AA10" i="7"/>
  <c r="AA11" i="7"/>
  <c r="AA12" i="7"/>
  <c r="AA13" i="7"/>
  <c r="AA14" i="7"/>
  <c r="AA15" i="7"/>
  <c r="AA16" i="7"/>
  <c r="AA18" i="7"/>
  <c r="AA37" i="7"/>
  <c r="AA39" i="7"/>
  <c r="AA53" i="7"/>
  <c r="AA55" i="7"/>
  <c r="AA63" i="7"/>
  <c r="AA65" i="7"/>
  <c r="AA72" i="7"/>
  <c r="AA74" i="7"/>
  <c r="AA79" i="7"/>
  <c r="AA81" i="7"/>
  <c r="Y8" i="7"/>
  <c r="Y9" i="7"/>
  <c r="Y10" i="7"/>
  <c r="Y11" i="7"/>
  <c r="Y12" i="7"/>
  <c r="Y13" i="7"/>
  <c r="Y14" i="7"/>
  <c r="Y15" i="7"/>
  <c r="Y16" i="7"/>
  <c r="Y18" i="7"/>
  <c r="Y37" i="7"/>
  <c r="Y39" i="7"/>
  <c r="Y53" i="7"/>
  <c r="Y55" i="7"/>
  <c r="Y63" i="7"/>
  <c r="Y65" i="7"/>
  <c r="Y72" i="7"/>
  <c r="Y74" i="7"/>
  <c r="Y79" i="7"/>
  <c r="R104" i="7"/>
  <c r="BF104" i="7" s="1"/>
  <c r="S104" i="7"/>
  <c r="E27" i="13" s="1"/>
  <c r="T104" i="7"/>
  <c r="F27" i="13" s="1"/>
  <c r="V104" i="7"/>
  <c r="H27" i="13" s="1"/>
  <c r="W104" i="7"/>
  <c r="I27" i="13" s="1"/>
  <c r="U8" i="7"/>
  <c r="U9" i="7"/>
  <c r="U10" i="7"/>
  <c r="U11" i="7"/>
  <c r="AE11" i="7" s="1"/>
  <c r="U12" i="7"/>
  <c r="U13" i="7"/>
  <c r="U14" i="7"/>
  <c r="AE14" i="7" s="1"/>
  <c r="U15" i="7"/>
  <c r="U18" i="7"/>
  <c r="U39" i="7"/>
  <c r="U55" i="7"/>
  <c r="U65" i="7"/>
  <c r="U74" i="7"/>
  <c r="U79" i="7" s="1"/>
  <c r="U81" i="7"/>
  <c r="Q8" i="7"/>
  <c r="Q9" i="7"/>
  <c r="Q10" i="7"/>
  <c r="Q11" i="7"/>
  <c r="Q13" i="7"/>
  <c r="Q14" i="7"/>
  <c r="Q15" i="7"/>
  <c r="Q18" i="7"/>
  <c r="Q39" i="7"/>
  <c r="Q55" i="7"/>
  <c r="Q63" i="7" s="1"/>
  <c r="Q65" i="7"/>
  <c r="Q74" i="7"/>
  <c r="Q81" i="7"/>
  <c r="Q91" i="7" s="1"/>
  <c r="Q7" i="7"/>
  <c r="D104" i="7"/>
  <c r="E22" i="13" s="1"/>
  <c r="E104" i="7"/>
  <c r="F22" i="13" s="1"/>
  <c r="G104" i="7"/>
  <c r="D24" i="13" s="1"/>
  <c r="H104" i="7"/>
  <c r="E24" i="13" s="1"/>
  <c r="I104" i="7"/>
  <c r="F24" i="13" s="1"/>
  <c r="K104" i="7"/>
  <c r="E25" i="13" s="1"/>
  <c r="L104" i="7"/>
  <c r="F25" i="13" s="1"/>
  <c r="N104" i="7"/>
  <c r="D26" i="13" s="1"/>
  <c r="O104" i="7"/>
  <c r="E26" i="13" s="1"/>
  <c r="P104" i="7"/>
  <c r="F26" i="13" s="1"/>
  <c r="C104" i="7"/>
  <c r="D22" i="13" s="1"/>
  <c r="M8" i="7"/>
  <c r="M9" i="7"/>
  <c r="K9" i="4" s="1"/>
  <c r="M10" i="7"/>
  <c r="K10" i="4" s="1"/>
  <c r="M11" i="7"/>
  <c r="K11" i="4" s="1"/>
  <c r="M12" i="7"/>
  <c r="K12" i="4" s="1"/>
  <c r="M13" i="7"/>
  <c r="K13" i="4" s="1"/>
  <c r="M14" i="7"/>
  <c r="K14" i="4" s="1"/>
  <c r="M15" i="7"/>
  <c r="K15" i="4" s="1"/>
  <c r="M18" i="7"/>
  <c r="K18" i="4" s="1"/>
  <c r="M39" i="7"/>
  <c r="K39" i="4" s="1"/>
  <c r="M55" i="7"/>
  <c r="K55" i="4" s="1"/>
  <c r="M65" i="7"/>
  <c r="K65" i="4" s="1"/>
  <c r="K75" i="4"/>
  <c r="K76" i="4"/>
  <c r="K77" i="4"/>
  <c r="K78" i="4"/>
  <c r="M81" i="7"/>
  <c r="K81" i="4" s="1"/>
  <c r="J8" i="7"/>
  <c r="J9" i="7"/>
  <c r="J10" i="7"/>
  <c r="J11" i="7"/>
  <c r="J12" i="7"/>
  <c r="J13" i="7"/>
  <c r="J14" i="7"/>
  <c r="J15" i="7"/>
  <c r="J18" i="7"/>
  <c r="J39" i="7"/>
  <c r="J55" i="7"/>
  <c r="J63" i="7" s="1"/>
  <c r="J65" i="7"/>
  <c r="J74" i="7"/>
  <c r="J79" i="7" s="1"/>
  <c r="J81" i="7"/>
  <c r="F8" i="7"/>
  <c r="F9" i="7"/>
  <c r="C9" i="4" s="1"/>
  <c r="F10" i="7"/>
  <c r="C10" i="4" s="1"/>
  <c r="F11" i="7"/>
  <c r="C11" i="4" s="1"/>
  <c r="F12" i="7"/>
  <c r="C12" i="4" s="1"/>
  <c r="F13" i="7"/>
  <c r="C13" i="4" s="1"/>
  <c r="F14" i="7"/>
  <c r="C14" i="4" s="1"/>
  <c r="F15" i="7"/>
  <c r="C15" i="4" s="1"/>
  <c r="F18" i="7"/>
  <c r="C18" i="4" s="1"/>
  <c r="F39" i="7"/>
  <c r="C39" i="4" s="1"/>
  <c r="F55" i="7"/>
  <c r="F65" i="7"/>
  <c r="C65" i="4" s="1"/>
  <c r="F74" i="7"/>
  <c r="C74" i="4" s="1"/>
  <c r="C75" i="4"/>
  <c r="C77" i="4"/>
  <c r="F81" i="7"/>
  <c r="C81" i="4" s="1"/>
  <c r="CY8" i="7"/>
  <c r="CY9" i="7"/>
  <c r="CY10" i="7"/>
  <c r="CY11" i="7"/>
  <c r="CY12" i="7"/>
  <c r="CY13" i="7"/>
  <c r="CY14" i="7"/>
  <c r="CY15" i="7"/>
  <c r="CY16" i="7"/>
  <c r="CY18" i="7"/>
  <c r="CY53" i="7"/>
  <c r="CY55" i="7"/>
  <c r="CY63" i="7"/>
  <c r="CY65" i="7"/>
  <c r="CY72" i="7"/>
  <c r="CY74" i="7"/>
  <c r="CY79" i="7"/>
  <c r="CY81" i="7"/>
  <c r="CS8" i="7"/>
  <c r="CS9" i="7"/>
  <c r="CS10" i="7"/>
  <c r="CS11" i="7"/>
  <c r="CS12" i="7"/>
  <c r="CS13" i="7"/>
  <c r="CS14" i="7"/>
  <c r="CS15" i="7"/>
  <c r="CS16" i="7"/>
  <c r="CS18" i="7"/>
  <c r="CS53" i="7"/>
  <c r="CS55" i="7"/>
  <c r="CS63" i="7"/>
  <c r="CS65" i="7"/>
  <c r="CS72" i="7"/>
  <c r="CS74" i="7"/>
  <c r="CS79" i="7"/>
  <c r="CS81" i="7"/>
  <c r="AP7" i="7"/>
  <c r="AX7" i="7" s="1"/>
  <c r="AK7" i="7"/>
  <c r="AC8" i="7"/>
  <c r="AC9" i="7"/>
  <c r="AC10" i="7"/>
  <c r="AC11" i="7"/>
  <c r="AC12" i="7"/>
  <c r="AC13" i="7"/>
  <c r="AC14" i="7"/>
  <c r="AC15" i="7"/>
  <c r="AC16" i="7"/>
  <c r="AC18" i="7"/>
  <c r="AC37" i="7"/>
  <c r="AC39" i="7"/>
  <c r="AC53" i="7"/>
  <c r="AC55" i="7"/>
  <c r="AC63" i="7"/>
  <c r="AC65" i="7"/>
  <c r="AC72" i="7"/>
  <c r="AC74" i="7"/>
  <c r="AC79" i="7"/>
  <c r="AC81" i="7"/>
  <c r="U7" i="7"/>
  <c r="J7" i="7"/>
  <c r="F7" i="7"/>
  <c r="C7" i="4" s="1"/>
  <c r="AQ127" i="7"/>
  <c r="AQ125" i="7"/>
  <c r="AQ126" i="7"/>
  <c r="AQ124" i="7"/>
  <c r="AQ123" i="7"/>
  <c r="AQ122" i="7"/>
  <c r="AT7" i="7"/>
  <c r="AV7" i="7"/>
  <c r="BC7" i="7"/>
  <c r="CA7" i="7"/>
  <c r="BP7" i="7"/>
  <c r="CN7" i="7" s="1"/>
  <c r="BM7" i="7"/>
  <c r="CK7" i="7" s="1"/>
  <c r="BN7" i="7"/>
  <c r="CL7" i="7" s="1"/>
  <c r="BQ7" i="7"/>
  <c r="CO7" i="7" s="1"/>
  <c r="CS7" i="7"/>
  <c r="CY7" i="7"/>
  <c r="BK7" i="7"/>
  <c r="BJ7" i="7"/>
  <c r="BG7" i="7"/>
  <c r="BS7" i="7" s="1"/>
  <c r="BH7" i="7"/>
  <c r="BT7" i="7" s="1"/>
  <c r="AC7" i="7"/>
  <c r="AA7" i="7"/>
  <c r="Y7" i="7"/>
  <c r="M7" i="7"/>
  <c r="K7" i="4" s="1"/>
  <c r="BO55" i="7"/>
  <c r="BS18" i="7"/>
  <c r="BS79" i="7"/>
  <c r="BS74" i="7"/>
  <c r="BS63" i="7"/>
  <c r="C14" i="6"/>
  <c r="BR93" i="7"/>
  <c r="BO15" i="7"/>
  <c r="BR14" i="7"/>
  <c r="BO12" i="7"/>
  <c r="AP63" i="7"/>
  <c r="AH39" i="6"/>
  <c r="M103" i="7"/>
  <c r="BI39" i="7"/>
  <c r="BV65" i="7"/>
  <c r="BW11" i="7"/>
  <c r="BW9" i="7"/>
  <c r="CJ55" i="7"/>
  <c r="BR55" i="7"/>
  <c r="CN81" i="7"/>
  <c r="U63" i="7"/>
  <c r="AE7" i="6"/>
  <c r="AE65" i="6"/>
  <c r="AE93" i="7"/>
  <c r="BW65" i="7"/>
  <c r="AE74" i="7"/>
  <c r="M79" i="7"/>
  <c r="BV74" i="7"/>
  <c r="BT18" i="7"/>
  <c r="BO8" i="7"/>
  <c r="BR11" i="7"/>
  <c r="BO13" i="7"/>
  <c r="BI93" i="7"/>
  <c r="AP16" i="7"/>
  <c r="BI8" i="7"/>
  <c r="CJ81" i="7"/>
  <c r="BO81" i="7"/>
  <c r="CJ65" i="7"/>
  <c r="AE7" i="7"/>
  <c r="AE8" i="7"/>
  <c r="BV8" i="7"/>
  <c r="BW14" i="7"/>
  <c r="BW12" i="7"/>
  <c r="BW10" i="7"/>
  <c r="BR15" i="7"/>
  <c r="J53" i="7"/>
  <c r="BO11" i="7" l="1"/>
  <c r="BI15" i="7"/>
  <c r="BI18" i="7"/>
  <c r="BI13" i="7"/>
  <c r="BO9" i="7"/>
  <c r="U91" i="7"/>
  <c r="AE13" i="7"/>
  <c r="AE10" i="6"/>
  <c r="CM76" i="7"/>
  <c r="C61" i="6"/>
  <c r="AE55" i="6"/>
  <c r="BI9" i="7"/>
  <c r="BU9" i="7" s="1"/>
  <c r="AE19" i="7"/>
  <c r="AE29" i="7"/>
  <c r="AE40" i="7"/>
  <c r="AE45" i="7"/>
  <c r="AE56" i="7"/>
  <c r="AE61" i="7"/>
  <c r="AE75" i="7"/>
  <c r="AE86" i="7"/>
  <c r="AE97" i="7"/>
  <c r="BO66" i="7"/>
  <c r="AP79" i="7"/>
  <c r="AX79" i="7" s="1"/>
  <c r="BV14" i="7"/>
  <c r="BT81" i="7"/>
  <c r="AE26" i="7"/>
  <c r="AE34" i="7"/>
  <c r="AE58" i="7"/>
  <c r="AE83" i="7"/>
  <c r="AE94" i="7"/>
  <c r="AE102" i="7"/>
  <c r="BO77" i="7"/>
  <c r="BI7" i="7"/>
  <c r="BR8" i="7"/>
  <c r="BO39" i="7"/>
  <c r="BR9" i="7"/>
  <c r="BO14" i="7"/>
  <c r="M63" i="7"/>
  <c r="BI11" i="7"/>
  <c r="BU11" i="7" s="1"/>
  <c r="AP91" i="7"/>
  <c r="AX91" i="7" s="1"/>
  <c r="BI14" i="7"/>
  <c r="AE9" i="7"/>
  <c r="AK63" i="7"/>
  <c r="BR65" i="7"/>
  <c r="AE23" i="7"/>
  <c r="AE31" i="7"/>
  <c r="AE42" i="7"/>
  <c r="AE47" i="7"/>
  <c r="AE66" i="7"/>
  <c r="AE77" i="7"/>
  <c r="AE88" i="7"/>
  <c r="AE99" i="7"/>
  <c r="CM50" i="7"/>
  <c r="CM77" i="7"/>
  <c r="C34" i="6"/>
  <c r="C44" i="6"/>
  <c r="AE100" i="6"/>
  <c r="AE67" i="6"/>
  <c r="AD63" i="7"/>
  <c r="AP53" i="7"/>
  <c r="BO18" i="7"/>
  <c r="BO93" i="7"/>
  <c r="K79" i="4"/>
  <c r="AE36" i="7"/>
  <c r="AE52" i="7"/>
  <c r="AE60" i="7"/>
  <c r="AE71" i="7"/>
  <c r="AE85" i="7"/>
  <c r="AE96" i="7"/>
  <c r="C95" i="6"/>
  <c r="AD91" i="7"/>
  <c r="AE91" i="7" s="1"/>
  <c r="BU8" i="7"/>
  <c r="AE70" i="7"/>
  <c r="C30" i="6"/>
  <c r="BR102" i="7"/>
  <c r="Q103" i="7"/>
  <c r="AX49" i="7"/>
  <c r="AD103" i="7"/>
  <c r="AE11" i="6"/>
  <c r="AE100" i="7"/>
  <c r="AW53" i="7"/>
  <c r="AV104" i="7"/>
  <c r="AE57" i="7"/>
  <c r="J72" i="7"/>
  <c r="AE19" i="6"/>
  <c r="BV12" i="7"/>
  <c r="BR10" i="7"/>
  <c r="BO10" i="7"/>
  <c r="BU10" i="7" s="1"/>
  <c r="BV81" i="7"/>
  <c r="BS81" i="7"/>
  <c r="AK72" i="7"/>
  <c r="AE28" i="6"/>
  <c r="CG104" i="7"/>
  <c r="G37" i="13" s="1"/>
  <c r="AD53" i="7"/>
  <c r="K53" i="4"/>
  <c r="AE20" i="6"/>
  <c r="BW74" i="7"/>
  <c r="BO74" i="7"/>
  <c r="AE47" i="6"/>
  <c r="J47" i="13"/>
  <c r="F106" i="4"/>
  <c r="I47" i="13"/>
  <c r="E106" i="4"/>
  <c r="CM98" i="7"/>
  <c r="CM102" i="7"/>
  <c r="CM26" i="7"/>
  <c r="CM47" i="7"/>
  <c r="CM20" i="7"/>
  <c r="AE18" i="6"/>
  <c r="AE91" i="6"/>
  <c r="C47" i="6"/>
  <c r="C84" i="6"/>
  <c r="BW62" i="7"/>
  <c r="BW18" i="7"/>
  <c r="AE18" i="7"/>
  <c r="AE49" i="6"/>
  <c r="BT49" i="7"/>
  <c r="BW66" i="7"/>
  <c r="BV66" i="7"/>
  <c r="K104" i="6"/>
  <c r="BW89" i="7"/>
  <c r="BV89" i="7"/>
  <c r="BU14" i="7"/>
  <c r="U103" i="7"/>
  <c r="AE57" i="6"/>
  <c r="C57" i="6"/>
  <c r="BS57" i="7"/>
  <c r="BR57" i="7"/>
  <c r="C8" i="6"/>
  <c r="BS22" i="7"/>
  <c r="BS46" i="7"/>
  <c r="AE77" i="6"/>
  <c r="BV15" i="7"/>
  <c r="BR100" i="7"/>
  <c r="BS48" i="7"/>
  <c r="AE44" i="7"/>
  <c r="BW39" i="7"/>
  <c r="BT39" i="7"/>
  <c r="BS67" i="7"/>
  <c r="Q72" i="7"/>
  <c r="AE81" i="7"/>
  <c r="BI81" i="7"/>
  <c r="BU81" i="7" s="1"/>
  <c r="M91" i="7"/>
  <c r="BS70" i="7"/>
  <c r="AP72" i="7"/>
  <c r="AX72" i="7" s="1"/>
  <c r="AD72" i="7"/>
  <c r="AE69" i="6"/>
  <c r="C69" i="6"/>
  <c r="AT104" i="7"/>
  <c r="AE69" i="7"/>
  <c r="BT93" i="7"/>
  <c r="BS52" i="7"/>
  <c r="BV50" i="7"/>
  <c r="BR35" i="7"/>
  <c r="BR74" i="7"/>
  <c r="BW36" i="7"/>
  <c r="AE40" i="6"/>
  <c r="AE15" i="6"/>
  <c r="AE16" i="6"/>
  <c r="AE81" i="6"/>
  <c r="AE88" i="6"/>
  <c r="C81" i="6"/>
  <c r="C97" i="6"/>
  <c r="C98" i="6"/>
  <c r="CM87" i="7"/>
  <c r="CM35" i="7"/>
  <c r="AX93" i="7"/>
  <c r="AP103" i="7"/>
  <c r="AX103" i="7" s="1"/>
  <c r="CM41" i="7"/>
  <c r="CM51" i="7"/>
  <c r="AX16" i="7"/>
  <c r="BT65" i="7"/>
  <c r="CM40" i="7"/>
  <c r="CM42" i="7"/>
  <c r="BT12" i="7"/>
  <c r="BO56" i="7"/>
  <c r="BI55" i="7"/>
  <c r="CM23" i="7"/>
  <c r="CM27" i="7"/>
  <c r="CM30" i="7"/>
  <c r="AD16" i="7"/>
  <c r="BU15" i="7"/>
  <c r="J37" i="7"/>
  <c r="Q16" i="7"/>
  <c r="BW98" i="7"/>
  <c r="BV98" i="7"/>
  <c r="BR98" i="7"/>
  <c r="I49" i="13"/>
  <c r="BR66" i="7"/>
  <c r="BW34" i="7"/>
  <c r="BV34" i="7"/>
  <c r="BR34" i="7"/>
  <c r="BR89" i="7"/>
  <c r="BV18" i="7"/>
  <c r="BU18" i="7"/>
  <c r="BW99" i="7"/>
  <c r="BV99" i="7"/>
  <c r="BR99" i="7"/>
  <c r="C77" i="6"/>
  <c r="BW75" i="7"/>
  <c r="BV75" i="7"/>
  <c r="BT75" i="7"/>
  <c r="BR75" i="7"/>
  <c r="F79" i="7"/>
  <c r="BV13" i="7"/>
  <c r="BU13" i="7"/>
  <c r="BW31" i="7"/>
  <c r="BV31" i="7"/>
  <c r="BR31" i="7"/>
  <c r="BO31" i="7"/>
  <c r="BW77" i="7"/>
  <c r="BV77" i="7"/>
  <c r="BR77" i="7"/>
  <c r="BW86" i="7"/>
  <c r="BV86" i="7"/>
  <c r="BS86" i="7"/>
  <c r="BR86" i="7"/>
  <c r="AX69" i="7"/>
  <c r="BS69" i="7"/>
  <c r="BW69" i="7"/>
  <c r="BV69" i="7"/>
  <c r="CM69" i="7"/>
  <c r="BR69" i="7"/>
  <c r="AX43" i="7"/>
  <c r="BW43" i="7"/>
  <c r="BV43" i="7"/>
  <c r="BS43" i="7"/>
  <c r="BR43" i="7"/>
  <c r="BW26" i="7"/>
  <c r="BV26" i="7"/>
  <c r="BR26" i="7"/>
  <c r="BW40" i="7"/>
  <c r="BV40" i="7"/>
  <c r="BR40" i="7"/>
  <c r="BW57" i="7"/>
  <c r="BV57" i="7"/>
  <c r="CM57" i="7"/>
  <c r="BW51" i="7"/>
  <c r="BV51" i="7"/>
  <c r="BR51" i="7"/>
  <c r="BT70" i="7"/>
  <c r="AX70" i="7"/>
  <c r="CM70" i="7"/>
  <c r="BW70" i="7"/>
  <c r="BV70" i="7"/>
  <c r="BR70" i="7"/>
  <c r="AE39" i="6"/>
  <c r="BU39" i="7"/>
  <c r="BV39" i="7"/>
  <c r="AE39" i="7"/>
  <c r="M53" i="7"/>
  <c r="CY104" i="7"/>
  <c r="G40" i="13" s="1"/>
  <c r="AE65" i="7"/>
  <c r="BU65" i="7"/>
  <c r="U72" i="7"/>
  <c r="M72" i="7"/>
  <c r="F72" i="7"/>
  <c r="C72" i="4" s="1"/>
  <c r="AX83" i="7"/>
  <c r="BW83" i="7"/>
  <c r="BV83" i="7"/>
  <c r="BS83" i="7"/>
  <c r="BR83" i="7"/>
  <c r="AX67" i="7"/>
  <c r="CM67" i="7"/>
  <c r="BW67" i="7"/>
  <c r="BV67" i="7"/>
  <c r="BR67" i="7"/>
  <c r="BV9" i="7"/>
  <c r="BW49" i="7"/>
  <c r="BV49" i="7"/>
  <c r="BR49" i="7"/>
  <c r="BT101" i="7"/>
  <c r="AX101" i="7"/>
  <c r="CM101" i="7"/>
  <c r="BW101" i="7"/>
  <c r="BV101" i="7"/>
  <c r="BR101" i="7"/>
  <c r="BW22" i="7"/>
  <c r="BV22" i="7"/>
  <c r="AE22" i="7"/>
  <c r="BO22" i="7"/>
  <c r="CM22" i="7"/>
  <c r="BR22" i="7"/>
  <c r="BW19" i="7"/>
  <c r="BV19" i="7"/>
  <c r="BR19" i="7"/>
  <c r="Q37" i="7"/>
  <c r="BW90" i="7"/>
  <c r="BV90" i="7"/>
  <c r="BT90" i="7"/>
  <c r="CM90" i="7"/>
  <c r="BR90" i="7"/>
  <c r="BW88" i="7"/>
  <c r="BV88" i="7"/>
  <c r="BR88" i="7"/>
  <c r="AK16" i="7"/>
  <c r="BV11" i="7"/>
  <c r="BW56" i="7"/>
  <c r="BV56" i="7"/>
  <c r="BR56" i="7"/>
  <c r="BW68" i="7"/>
  <c r="BV68" i="7"/>
  <c r="BR68" i="7"/>
  <c r="AX59" i="7"/>
  <c r="BW59" i="7"/>
  <c r="BV59" i="7"/>
  <c r="CM59" i="7"/>
  <c r="BT59" i="7"/>
  <c r="BR59" i="7"/>
  <c r="BW7" i="7"/>
  <c r="BV7" i="7"/>
  <c r="BW30" i="7"/>
  <c r="BV30" i="7"/>
  <c r="BR30" i="7"/>
  <c r="BW78" i="7"/>
  <c r="BV78" i="7"/>
  <c r="BR78" i="7"/>
  <c r="AE79" i="7"/>
  <c r="AE12" i="7"/>
  <c r="AC104" i="7"/>
  <c r="BI12" i="7"/>
  <c r="BU12" i="7" s="1"/>
  <c r="U16" i="7"/>
  <c r="BS44" i="7"/>
  <c r="AX44" i="7"/>
  <c r="AK53" i="7"/>
  <c r="BW44" i="7"/>
  <c r="BV44" i="7"/>
  <c r="BT44" i="7"/>
  <c r="CM44" i="7"/>
  <c r="BR44" i="7"/>
  <c r="C76" i="6"/>
  <c r="BW76" i="7"/>
  <c r="BV76" i="7"/>
  <c r="BR76" i="7"/>
  <c r="BW8" i="7"/>
  <c r="BW25" i="7"/>
  <c r="BV25" i="7"/>
  <c r="BR25" i="7"/>
  <c r="D27" i="13"/>
  <c r="BW24" i="7"/>
  <c r="BV24" i="7"/>
  <c r="BR24" i="7"/>
  <c r="BC37" i="7"/>
  <c r="AX28" i="7"/>
  <c r="AP37" i="7"/>
  <c r="BW28" i="7"/>
  <c r="BV28" i="7"/>
  <c r="BT28" i="7"/>
  <c r="AA104" i="7"/>
  <c r="BS28" i="7"/>
  <c r="BR28" i="7"/>
  <c r="BW27" i="7"/>
  <c r="BV27" i="7"/>
  <c r="BR27" i="7"/>
  <c r="BW33" i="7"/>
  <c r="BV33" i="7"/>
  <c r="BR33" i="7"/>
  <c r="BV46" i="7"/>
  <c r="AX46" i="7"/>
  <c r="F30" i="13"/>
  <c r="BW46" i="7"/>
  <c r="BT46" i="7"/>
  <c r="CM46" i="7"/>
  <c r="BR46" i="7"/>
  <c r="BC104" i="7"/>
  <c r="G32" i="13" s="1"/>
  <c r="AX96" i="7"/>
  <c r="BT96" i="7"/>
  <c r="BW96" i="7"/>
  <c r="BV96" i="7"/>
  <c r="BR96" i="7"/>
  <c r="BT52" i="7"/>
  <c r="CM52" i="7"/>
  <c r="AX53" i="7"/>
  <c r="AX52" i="7"/>
  <c r="BW52" i="7"/>
  <c r="BV52" i="7"/>
  <c r="BR52" i="7"/>
  <c r="J91" i="7"/>
  <c r="BW15" i="7"/>
  <c r="BL104" i="7"/>
  <c r="AE15" i="7"/>
  <c r="CA104" i="7"/>
  <c r="G36" i="13" s="1"/>
  <c r="BW32" i="7"/>
  <c r="BV32" i="7"/>
  <c r="BR32" i="7"/>
  <c r="AW37" i="7"/>
  <c r="CL29" i="7"/>
  <c r="CL104" i="7" s="1"/>
  <c r="F38" i="13" s="1"/>
  <c r="BN104" i="7"/>
  <c r="F34" i="13" s="1"/>
  <c r="AX29" i="7"/>
  <c r="BT29" i="7"/>
  <c r="BW29" i="7"/>
  <c r="BV29" i="7"/>
  <c r="BS29" i="7"/>
  <c r="BR29" i="7"/>
  <c r="BW97" i="7"/>
  <c r="BV97" i="7"/>
  <c r="BR97" i="7"/>
  <c r="AX63" i="7"/>
  <c r="AX62" i="7"/>
  <c r="BS62" i="7"/>
  <c r="BV62" i="7"/>
  <c r="BT62" i="7"/>
  <c r="CM62" i="7"/>
  <c r="BR62" i="7"/>
  <c r="BW95" i="7"/>
  <c r="BV95" i="7"/>
  <c r="BR95" i="7"/>
  <c r="BW82" i="7"/>
  <c r="BV82" i="7"/>
  <c r="BR82" i="7"/>
  <c r="AK37" i="7"/>
  <c r="BW23" i="7"/>
  <c r="BV23" i="7"/>
  <c r="AD37" i="7"/>
  <c r="BR23" i="7"/>
  <c r="AE14" i="6"/>
  <c r="J16" i="7"/>
  <c r="BW71" i="7"/>
  <c r="BV71" i="7"/>
  <c r="BR71" i="7"/>
  <c r="BW61" i="7"/>
  <c r="BV61" i="7"/>
  <c r="BR61" i="7"/>
  <c r="BW84" i="7"/>
  <c r="BV84" i="7"/>
  <c r="BR84" i="7"/>
  <c r="BW85" i="7"/>
  <c r="BV85" i="7"/>
  <c r="BR85" i="7"/>
  <c r="C85" i="4"/>
  <c r="F91" i="7"/>
  <c r="C91" i="4" s="1"/>
  <c r="AX21" i="7"/>
  <c r="CO21" i="7"/>
  <c r="BQ104" i="7"/>
  <c r="I34" i="13" s="1"/>
  <c r="CN21" i="7"/>
  <c r="CN104" i="7" s="1"/>
  <c r="H38" i="13" s="1"/>
  <c r="BP104" i="7"/>
  <c r="H34" i="13" s="1"/>
  <c r="CK21" i="7"/>
  <c r="CK104" i="7" s="1"/>
  <c r="E38" i="13" s="1"/>
  <c r="BM104" i="7"/>
  <c r="E34" i="13" s="1"/>
  <c r="CJ21" i="7"/>
  <c r="BL37" i="7"/>
  <c r="BW21" i="7"/>
  <c r="BV21" i="7"/>
  <c r="BS21" i="7"/>
  <c r="BR21" i="7"/>
  <c r="BF37" i="7"/>
  <c r="AE21" i="7"/>
  <c r="U37" i="7"/>
  <c r="K21" i="4"/>
  <c r="K37" i="4" s="1"/>
  <c r="M37" i="7"/>
  <c r="C21" i="4"/>
  <c r="F37" i="7"/>
  <c r="C37" i="4" s="1"/>
  <c r="G86" i="13"/>
  <c r="BW41" i="7"/>
  <c r="BV41" i="7"/>
  <c r="BR41" i="7"/>
  <c r="BV55" i="7"/>
  <c r="C55" i="4"/>
  <c r="F63" i="7"/>
  <c r="C63" i="4" s="1"/>
  <c r="BT48" i="7"/>
  <c r="AX48" i="7"/>
  <c r="CM48" i="7"/>
  <c r="BW48" i="7"/>
  <c r="BV48" i="7"/>
  <c r="BR48" i="7"/>
  <c r="BW50" i="7"/>
  <c r="AE50" i="7"/>
  <c r="BR50" i="7"/>
  <c r="U53" i="7"/>
  <c r="C50" i="4"/>
  <c r="F53" i="7"/>
  <c r="C53" i="4" s="1"/>
  <c r="BW102" i="7"/>
  <c r="BV102" i="7"/>
  <c r="AK104" i="7"/>
  <c r="G29" i="13" s="1"/>
  <c r="BW100" i="7"/>
  <c r="BV100" i="7"/>
  <c r="C100" i="4"/>
  <c r="F103" i="7"/>
  <c r="C103" i="4" s="1"/>
  <c r="BW47" i="7"/>
  <c r="BV47" i="7"/>
  <c r="BR47" i="7"/>
  <c r="BW58" i="7"/>
  <c r="BV58" i="7"/>
  <c r="BR58" i="7"/>
  <c r="AE63" i="7"/>
  <c r="BW20" i="7"/>
  <c r="BV20" i="7"/>
  <c r="BR20" i="7"/>
  <c r="BW45" i="7"/>
  <c r="BV45" i="7"/>
  <c r="BR45" i="7"/>
  <c r="C36" i="6"/>
  <c r="BV36" i="7"/>
  <c r="BR36" i="7"/>
  <c r="AI104" i="6"/>
  <c r="BW87" i="7"/>
  <c r="BV87" i="7"/>
  <c r="BR87" i="7"/>
  <c r="C79" i="4"/>
  <c r="BW60" i="7"/>
  <c r="BV60" i="7"/>
  <c r="BR60" i="7"/>
  <c r="BW42" i="7"/>
  <c r="BV42" i="7"/>
  <c r="BR42" i="7"/>
  <c r="Y104" i="7"/>
  <c r="AU104" i="6"/>
  <c r="G80" i="13"/>
  <c r="G79" i="13"/>
  <c r="AX94" i="7"/>
  <c r="BW94" i="7"/>
  <c r="BV94" i="7"/>
  <c r="CM94" i="7"/>
  <c r="BT94" i="7"/>
  <c r="BR94" i="7"/>
  <c r="D104" i="6"/>
  <c r="BV93" i="7"/>
  <c r="BU93" i="7"/>
  <c r="K72" i="4"/>
  <c r="K63" i="4"/>
  <c r="K103" i="4"/>
  <c r="K91" i="4"/>
  <c r="G84" i="13"/>
  <c r="CM14" i="7"/>
  <c r="O104" i="6"/>
  <c r="S104" i="6"/>
  <c r="W104" i="6"/>
  <c r="C90" i="6"/>
  <c r="AA104" i="6"/>
  <c r="AE99" i="6"/>
  <c r="I76" i="13"/>
  <c r="CM18" i="7"/>
  <c r="AE13" i="6"/>
  <c r="AE9" i="6"/>
  <c r="BO24" i="7"/>
  <c r="CM58" i="7"/>
  <c r="G82" i="13"/>
  <c r="AM104" i="6"/>
  <c r="AE83" i="6"/>
  <c r="H75" i="13"/>
  <c r="H74" i="13" s="1"/>
  <c r="I85" i="13"/>
  <c r="G85" i="13" s="1"/>
  <c r="C18" i="6"/>
  <c r="C13" i="6"/>
  <c r="C9" i="6"/>
  <c r="C78" i="6"/>
  <c r="AE12" i="6"/>
  <c r="AE8" i="6"/>
  <c r="CM24" i="7"/>
  <c r="BO28" i="7"/>
  <c r="CM45" i="7"/>
  <c r="CM49" i="7"/>
  <c r="AY104" i="6"/>
  <c r="CM8" i="7"/>
  <c r="C15" i="6"/>
  <c r="C7" i="6"/>
  <c r="CM33" i="7"/>
  <c r="C83" i="6"/>
  <c r="C91" i="6"/>
  <c r="G104" i="6"/>
  <c r="C40" i="6"/>
  <c r="I75" i="13"/>
  <c r="I83" i="13"/>
  <c r="G83" i="13" s="1"/>
  <c r="BW35" i="7"/>
  <c r="BV35" i="7"/>
  <c r="AG104" i="6"/>
  <c r="I81" i="13" s="1"/>
  <c r="AE98" i="6"/>
  <c r="AE33" i="6"/>
  <c r="AF104" i="6"/>
  <c r="H81" i="13" s="1"/>
  <c r="AE90" i="6"/>
  <c r="AE42" i="6"/>
  <c r="AE51" i="6"/>
  <c r="AE75" i="6"/>
  <c r="AE79" i="6"/>
  <c r="AE95" i="6"/>
  <c r="AE103" i="6"/>
  <c r="AE46" i="6"/>
  <c r="AE22" i="6"/>
  <c r="AE26" i="6"/>
  <c r="AE30" i="6"/>
  <c r="AE34" i="6"/>
  <c r="AE52" i="6"/>
  <c r="AE68" i="6"/>
  <c r="AE72" i="6"/>
  <c r="AE76" i="6"/>
  <c r="AE82" i="6"/>
  <c r="AE86" i="6"/>
  <c r="AE50" i="6"/>
  <c r="AE45" i="6"/>
  <c r="AE59" i="6"/>
  <c r="AE63" i="6"/>
  <c r="AH104" i="6"/>
  <c r="J81" i="13" s="1"/>
  <c r="AE93" i="6"/>
  <c r="AH40" i="6"/>
  <c r="AH41" i="6" s="1"/>
  <c r="AE43" i="6"/>
  <c r="AE48" i="6"/>
  <c r="AE53" i="6"/>
  <c r="C74" i="6"/>
  <c r="C55" i="6"/>
  <c r="C11" i="6"/>
  <c r="C93" i="6"/>
  <c r="C33" i="6"/>
  <c r="E104" i="6"/>
  <c r="C39" i="6"/>
  <c r="G78" i="13"/>
  <c r="G77" i="13"/>
  <c r="C68" i="6"/>
  <c r="C72" i="6"/>
  <c r="C41" i="6"/>
  <c r="C45" i="6"/>
  <c r="C49" i="6"/>
  <c r="C53" i="6"/>
  <c r="C75" i="6"/>
  <c r="C79" i="6"/>
  <c r="C56" i="6"/>
  <c r="C60" i="6"/>
  <c r="C96" i="6"/>
  <c r="C100" i="6"/>
  <c r="J74" i="13"/>
  <c r="C21" i="6"/>
  <c r="C25" i="6"/>
  <c r="C29" i="6"/>
  <c r="C37" i="6"/>
  <c r="C87" i="6"/>
  <c r="F104" i="6"/>
  <c r="G76" i="13"/>
  <c r="CM93" i="7"/>
  <c r="CM65" i="7"/>
  <c r="CM10" i="7"/>
  <c r="BI32" i="7"/>
  <c r="BO70" i="7"/>
  <c r="BI86" i="7"/>
  <c r="CM74" i="7"/>
  <c r="CM9" i="7"/>
  <c r="CM61" i="7"/>
  <c r="CM81" i="7"/>
  <c r="CM12" i="7"/>
  <c r="BI29" i="7"/>
  <c r="CM31" i="7"/>
  <c r="CM43" i="7"/>
  <c r="BO84" i="7"/>
  <c r="CM39" i="7"/>
  <c r="CM15" i="7"/>
  <c r="CM11" i="7"/>
  <c r="BO26" i="7"/>
  <c r="CM28" i="7"/>
  <c r="BI56" i="7"/>
  <c r="BU56" i="7" s="1"/>
  <c r="CM83" i="7"/>
  <c r="D33" i="13"/>
  <c r="M16" i="7"/>
  <c r="BI33" i="7"/>
  <c r="BI35" i="7"/>
  <c r="BI43" i="7"/>
  <c r="BO69" i="7"/>
  <c r="BO76" i="7"/>
  <c r="F16" i="7"/>
  <c r="C16" i="4" s="1"/>
  <c r="CO104" i="7"/>
  <c r="I38" i="13" s="1"/>
  <c r="BI40" i="7"/>
  <c r="BI41" i="7"/>
  <c r="CM55" i="7"/>
  <c r="CM13" i="7"/>
  <c r="CM34" i="7"/>
  <c r="BO35" i="7"/>
  <c r="BI36" i="7"/>
  <c r="BI42" i="7"/>
  <c r="BI68" i="7"/>
  <c r="BI75" i="7"/>
  <c r="BI82" i="7"/>
  <c r="CS104" i="7"/>
  <c r="G39" i="13" s="1"/>
  <c r="BO41" i="7"/>
  <c r="BI71" i="7"/>
  <c r="BI78" i="7"/>
  <c r="CM7" i="7"/>
  <c r="BU74" i="7"/>
  <c r="BU55" i="7"/>
  <c r="C8" i="4"/>
  <c r="K8" i="4"/>
  <c r="K16" i="4" s="1"/>
  <c r="BO7" i="7"/>
  <c r="BO19" i="7"/>
  <c r="BO20" i="7"/>
  <c r="BI21" i="7"/>
  <c r="BI22" i="7"/>
  <c r="BU22" i="7" s="1"/>
  <c r="BO23" i="7"/>
  <c r="BI25" i="7"/>
  <c r="BI26" i="7"/>
  <c r="BU26" i="7" s="1"/>
  <c r="BO27" i="7"/>
  <c r="BI30" i="7"/>
  <c r="BO32" i="7"/>
  <c r="BI34" i="7"/>
  <c r="BO36" i="7"/>
  <c r="BO43" i="7"/>
  <c r="BI44" i="7"/>
  <c r="BI45" i="7"/>
  <c r="BO46" i="7"/>
  <c r="BO47" i="7"/>
  <c r="BI48" i="7"/>
  <c r="BI49" i="7"/>
  <c r="BO50" i="7"/>
  <c r="BO51" i="7"/>
  <c r="BI52" i="7"/>
  <c r="BI67" i="7"/>
  <c r="BT33" i="7"/>
  <c r="BT43" i="7"/>
  <c r="CM25" i="7"/>
  <c r="BO29" i="7"/>
  <c r="BI31" i="7"/>
  <c r="BU31" i="7" s="1"/>
  <c r="CM32" i="7"/>
  <c r="BO33" i="7"/>
  <c r="BO40" i="7"/>
  <c r="BI57" i="7"/>
  <c r="BO58" i="7"/>
  <c r="BO59" i="7"/>
  <c r="BI60" i="7"/>
  <c r="BI61" i="7"/>
  <c r="BO62" i="7"/>
  <c r="CM71" i="7"/>
  <c r="CM78" i="7"/>
  <c r="BI83" i="7"/>
  <c r="CM84" i="7"/>
  <c r="BO85" i="7"/>
  <c r="BI87" i="7"/>
  <c r="BO88" i="7"/>
  <c r="BI90" i="7"/>
  <c r="BO94" i="7"/>
  <c r="BO95" i="7"/>
  <c r="BI96" i="7"/>
  <c r="BI97" i="7"/>
  <c r="BO98" i="7"/>
  <c r="BO99" i="7"/>
  <c r="BI100" i="7"/>
  <c r="BI101" i="7"/>
  <c r="BO102" i="7"/>
  <c r="BI19" i="7"/>
  <c r="BI20" i="7"/>
  <c r="BO21" i="7"/>
  <c r="BI23" i="7"/>
  <c r="BI24" i="7"/>
  <c r="BO25" i="7"/>
  <c r="BI27" i="7"/>
  <c r="BI28" i="7"/>
  <c r="BO30" i="7"/>
  <c r="BO34" i="7"/>
  <c r="BO44" i="7"/>
  <c r="BO45" i="7"/>
  <c r="BI46" i="7"/>
  <c r="BI47" i="7"/>
  <c r="BO48" i="7"/>
  <c r="BO49" i="7"/>
  <c r="BI50" i="7"/>
  <c r="BI51" i="7"/>
  <c r="BO52" i="7"/>
  <c r="BI66" i="7"/>
  <c r="BO67" i="7"/>
  <c r="BO68" i="7"/>
  <c r="BI69" i="7"/>
  <c r="BI70" i="7"/>
  <c r="BO71" i="7"/>
  <c r="BO75" i="7"/>
  <c r="BI76" i="7"/>
  <c r="BU76" i="7" s="1"/>
  <c r="BI77" i="7"/>
  <c r="BO78" i="7"/>
  <c r="BO82" i="7"/>
  <c r="CM85" i="7"/>
  <c r="BO86" i="7"/>
  <c r="CM88" i="7"/>
  <c r="BO89" i="7"/>
  <c r="BU89" i="7" s="1"/>
  <c r="BI94" i="7"/>
  <c r="CM95" i="7"/>
  <c r="CM96" i="7"/>
  <c r="CM99" i="7"/>
  <c r="CM100" i="7"/>
  <c r="CM19" i="7"/>
  <c r="BO42" i="7"/>
  <c r="CM56" i="7"/>
  <c r="BO57" i="7"/>
  <c r="BI58" i="7"/>
  <c r="BI59" i="7"/>
  <c r="BO60" i="7"/>
  <c r="BO61" i="7"/>
  <c r="BI62" i="7"/>
  <c r="CM68" i="7"/>
  <c r="CM75" i="7"/>
  <c r="CM82" i="7"/>
  <c r="BO83" i="7"/>
  <c r="BI84" i="7"/>
  <c r="BI85" i="7"/>
  <c r="CM86" i="7"/>
  <c r="BO87" i="7"/>
  <c r="BI88" i="7"/>
  <c r="BU88" i="7" s="1"/>
  <c r="CM89" i="7"/>
  <c r="BO90" i="7"/>
  <c r="BI95" i="7"/>
  <c r="BO96" i="7"/>
  <c r="BO97" i="7"/>
  <c r="BI98" i="7"/>
  <c r="BI99" i="7"/>
  <c r="BO100" i="7"/>
  <c r="BO101" i="7"/>
  <c r="BI102" i="7"/>
  <c r="I74" i="13" l="1"/>
  <c r="BU24" i="7"/>
  <c r="BU77" i="7"/>
  <c r="AE16" i="7"/>
  <c r="AE72" i="7"/>
  <c r="BU23" i="7"/>
  <c r="AE103" i="7"/>
  <c r="BU95" i="7"/>
  <c r="BU27" i="7"/>
  <c r="BU20" i="7"/>
  <c r="CM29" i="7"/>
  <c r="Q104" i="7"/>
  <c r="G26" i="13" s="1"/>
  <c r="BU82" i="7"/>
  <c r="BU99" i="7"/>
  <c r="BU30" i="7"/>
  <c r="BI16" i="7"/>
  <c r="BU84" i="7"/>
  <c r="J104" i="7"/>
  <c r="G24" i="13" s="1"/>
  <c r="AP104" i="7"/>
  <c r="G30" i="13" s="1"/>
  <c r="AX37" i="7"/>
  <c r="BU52" i="7"/>
  <c r="BU28" i="7"/>
  <c r="AD104" i="7"/>
  <c r="G28" i="13" s="1"/>
  <c r="D34" i="13"/>
  <c r="CJ104" i="7"/>
  <c r="D38" i="13" s="1"/>
  <c r="BU98" i="7"/>
  <c r="BU34" i="7"/>
  <c r="BR37" i="7"/>
  <c r="BU75" i="7"/>
  <c r="BU86" i="7"/>
  <c r="BU69" i="7"/>
  <c r="BU43" i="7"/>
  <c r="BU40" i="7"/>
  <c r="BU57" i="7"/>
  <c r="BU51" i="7"/>
  <c r="BU70" i="7"/>
  <c r="CM72" i="7"/>
  <c r="BU67" i="7"/>
  <c r="G75" i="13"/>
  <c r="G74" i="13" s="1"/>
  <c r="BU49" i="7"/>
  <c r="BU101" i="7"/>
  <c r="BU90" i="7"/>
  <c r="BU68" i="7"/>
  <c r="BU59" i="7"/>
  <c r="BO16" i="7"/>
  <c r="BU7" i="7"/>
  <c r="BU78" i="7"/>
  <c r="BV37" i="7"/>
  <c r="BU25" i="7"/>
  <c r="AW104" i="7"/>
  <c r="BU33" i="7"/>
  <c r="BU46" i="7"/>
  <c r="BU96" i="7"/>
  <c r="BR104" i="7"/>
  <c r="D35" i="13" s="1"/>
  <c r="BU32" i="7"/>
  <c r="AE37" i="7"/>
  <c r="BT37" i="7"/>
  <c r="BH104" i="7"/>
  <c r="F33" i="13" s="1"/>
  <c r="BO37" i="7"/>
  <c r="BU29" i="7"/>
  <c r="BU97" i="7"/>
  <c r="BU62" i="7"/>
  <c r="U104" i="7"/>
  <c r="G27" i="13" s="1"/>
  <c r="CM16" i="7"/>
  <c r="BU71" i="7"/>
  <c r="BU61" i="7"/>
  <c r="BU85" i="7"/>
  <c r="BJ104" i="7"/>
  <c r="H33" i="13" s="1"/>
  <c r="CM21" i="7"/>
  <c r="CM37" i="7" s="1"/>
  <c r="BW37" i="7"/>
  <c r="BK104" i="7"/>
  <c r="BG104" i="7"/>
  <c r="BS37" i="7"/>
  <c r="BU21" i="7"/>
  <c r="BI37" i="7"/>
  <c r="BU41" i="7"/>
  <c r="BU48" i="7"/>
  <c r="AE53" i="7"/>
  <c r="BU50" i="7"/>
  <c r="BU102" i="7"/>
  <c r="BU100" i="7"/>
  <c r="C104" i="4"/>
  <c r="G45" i="13" s="1"/>
  <c r="F104" i="7"/>
  <c r="G22" i="13" s="1"/>
  <c r="BU47" i="7"/>
  <c r="BU58" i="7"/>
  <c r="CM53" i="7"/>
  <c r="BU45" i="7"/>
  <c r="BU36" i="7"/>
  <c r="BU87" i="7"/>
  <c r="BU60" i="7"/>
  <c r="BU42" i="7"/>
  <c r="AE104" i="6"/>
  <c r="G81" i="13" s="1"/>
  <c r="C104" i="6"/>
  <c r="M104" i="7"/>
  <c r="G25" i="13" s="1"/>
  <c r="CM79" i="7"/>
  <c r="CM63" i="7"/>
  <c r="BO79" i="7"/>
  <c r="K104" i="4"/>
  <c r="G48" i="13" s="1"/>
  <c r="BU35" i="7"/>
  <c r="AH42" i="6"/>
  <c r="AH43" i="6" s="1"/>
  <c r="BO91" i="7"/>
  <c r="CM91" i="7"/>
  <c r="BO103" i="7"/>
  <c r="BI79" i="7"/>
  <c r="BO63" i="7"/>
  <c r="BU94" i="7"/>
  <c r="BI103" i="7"/>
  <c r="BU66" i="7"/>
  <c r="BI72" i="7"/>
  <c r="BU19" i="7"/>
  <c r="BU83" i="7"/>
  <c r="BI91" i="7"/>
  <c r="BU44" i="7"/>
  <c r="BI53" i="7"/>
  <c r="BI63" i="7"/>
  <c r="CM103" i="7"/>
  <c r="BO72" i="7"/>
  <c r="BO53" i="7"/>
  <c r="BU16" i="7" l="1"/>
  <c r="AX104" i="7"/>
  <c r="G31" i="13"/>
  <c r="BU79" i="7"/>
  <c r="BT104" i="7"/>
  <c r="F35" i="13" s="1"/>
  <c r="AE104" i="7"/>
  <c r="BU72" i="7"/>
  <c r="BV104" i="7"/>
  <c r="H35" i="13" s="1"/>
  <c r="I33" i="13"/>
  <c r="BW104" i="7"/>
  <c r="I35" i="13" s="1"/>
  <c r="E33" i="13"/>
  <c r="BS104" i="7"/>
  <c r="E35" i="13" s="1"/>
  <c r="BU63" i="7"/>
  <c r="BU37" i="7"/>
  <c r="BU91" i="7"/>
  <c r="BU53" i="7"/>
  <c r="BU103" i="7"/>
  <c r="CM104" i="7"/>
  <c r="G38" i="13" s="1"/>
  <c r="BO104" i="7"/>
  <c r="G34" i="13" s="1"/>
  <c r="BI104" i="7"/>
  <c r="AH44" i="6"/>
  <c r="AH45" i="6"/>
  <c r="AH46" i="6" s="1"/>
  <c r="AH47" i="6" l="1"/>
  <c r="G33" i="13"/>
  <c r="BU104" i="7"/>
  <c r="G35" i="13" s="1"/>
  <c r="G104" i="4"/>
  <c r="G47" i="13" s="1"/>
  <c r="AH48" i="6" l="1"/>
  <c r="AH49" i="6" l="1"/>
  <c r="AH50" i="6"/>
  <c r="AH51" i="6" s="1"/>
  <c r="AH52" i="6" l="1"/>
  <c r="AH53" i="6" s="1"/>
</calcChain>
</file>

<file path=xl/sharedStrings.xml><?xml version="1.0" encoding="utf-8"?>
<sst xmlns="http://schemas.openxmlformats.org/spreadsheetml/2006/main" count="1028" uniqueCount="266">
  <si>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</si>
  <si>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</si>
  <si>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</si>
  <si>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</si>
  <si>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</si>
  <si>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</si>
  <si>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</si>
  <si>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</si>
  <si>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</si>
  <si>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</si>
  <si>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</si>
  <si>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</si>
  <si>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</si>
  <si>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</si>
  <si>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</si>
  <si>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</si>
  <si>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</si>
  <si>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</si>
  <si>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</si>
  <si>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</si>
  <si>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</si>
  <si>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</si>
  <si>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</si>
  <si>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</si>
  <si>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</si>
  <si>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</si>
  <si>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</si>
  <si>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</si>
  <si>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</si>
  <si>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</si>
  <si>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</si>
  <si>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</si>
  <si>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</si>
  <si>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</si>
  <si>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</si>
  <si>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</si>
  <si>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</si>
  <si>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</si>
  <si>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</si>
  <si>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</si>
  <si>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</si>
  <si>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</si>
  <si>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</si>
  <si>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</si>
  <si>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</si>
  <si>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</si>
  <si>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</si>
  <si>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</si>
  <si>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</si>
  <si>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</si>
  <si>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</si>
  <si>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</si>
  <si>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</si>
  <si>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</si>
  <si>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</si>
  <si>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</si>
  <si>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</si>
  <si>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</si>
  <si>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</si>
  <si>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</si>
  <si>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</si>
  <si>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</si>
  <si>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</si>
  <si>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</si>
  <si>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</si>
  <si>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</si>
  <si>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</si>
  <si>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</si>
  <si>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</si>
  <si>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t xml:space="preserve">общероссийских, межрегиональных профсоюзов </t>
  </si>
  <si>
    <t>кол-во предпр без малых пред и с/х</t>
  </si>
  <si>
    <t>Всего :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</si>
  <si>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</si>
  <si>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</si>
  <si>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</si>
  <si>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</si>
  <si>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</si>
  <si>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</si>
  <si>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</si>
  <si>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</si>
  <si>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</si>
  <si>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</si>
  <si>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</si>
  <si>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</si>
  <si>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</si>
  <si>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</si>
  <si>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</si>
  <si>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</si>
  <si>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</si>
  <si>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</si>
  <si>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</si>
  <si>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</si>
  <si>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</si>
  <si>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</si>
  <si>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</si>
  <si>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</si>
  <si>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</si>
  <si>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13</t>
  </si>
  <si>
    <t>14</t>
  </si>
  <si>
    <t>15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</si>
  <si>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</si>
  <si>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</si>
  <si>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</si>
  <si>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</si>
  <si>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</si>
  <si>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</si>
  <si>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</si>
  <si>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</si>
  <si>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</si>
  <si>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</si>
  <si>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</si>
  <si>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</si>
  <si>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</si>
  <si>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</si>
  <si>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</si>
  <si>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</si>
  <si>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</si>
  <si>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</si>
  <si>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</si>
  <si>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</si>
  <si>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</si>
  <si>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</si>
  <si>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</si>
  <si>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</si>
  <si>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</si>
  <si>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</si>
  <si>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</si>
  <si>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</si>
  <si>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</si>
  <si>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</si>
  <si>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</si>
  <si>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</si>
  <si>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</si>
  <si>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</si>
  <si>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</si>
  <si>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</si>
  <si>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</si>
  <si>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</si>
  <si>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</si>
  <si>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12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</si>
  <si>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</si>
  <si>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</si>
  <si>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</si>
  <si>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</si>
  <si>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</si>
  <si>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</si>
  <si>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</si>
  <si>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</si>
  <si>
    <t>Из них членов Профсоюза</t>
  </si>
  <si>
    <t>В том числе, впервые принятых в члены Профсоюза</t>
  </si>
  <si>
    <t>Членов Профсоюза – неработающих пенсионеров</t>
  </si>
  <si>
    <t>Членов Профсоюза - временно не работающих</t>
  </si>
  <si>
    <t>Всего членов Профсоюза</t>
  </si>
  <si>
    <t>Вышли из Профсоюза по собственному желанию</t>
  </si>
  <si>
    <t>Исключено из Профсоюза</t>
  </si>
  <si>
    <t>Председателей городских, районных организаций Профсоюза</t>
  </si>
  <si>
    <t>Специалистов аппарата городских, районных организаций Профсоюза</t>
  </si>
  <si>
    <t>Председателей республиканских, краевых, областных, дорожных, бассейновых организаций Профсоюза                                   ( в том числе гг. Москва, Санкт-Петербург, Севастополь)</t>
  </si>
  <si>
    <t>Специалистов аппарата республиканских, краевых, областных, дорожных, бассейновых организаций Профсоюза  (в том числе гг. Москва, Санкт-Петербург, Севастополь)</t>
  </si>
  <si>
    <t>Председатель общероссийского, межрегионального Профсоюза</t>
  </si>
  <si>
    <t>Специалистов аппарата общероссийского, межрегионального Профсоюза</t>
  </si>
  <si>
    <t>Уполномоченных представителей (доверенных лиц) общероссийского, межрегионального Профсоюза</t>
  </si>
  <si>
    <t>Председатели районных, городских организаций Профсоюза</t>
  </si>
  <si>
    <t>Председатели республиканских, краевых, областных, дорожных, бассейновых организаций Профсоюза</t>
  </si>
  <si>
    <t>Председатели координационных советов организаций Профсоюза в муниципальных образованиях</t>
  </si>
  <si>
    <t xml:space="preserve">Членов Профсоюза –временно не работающих </t>
  </si>
  <si>
    <t>Архангельская</t>
  </si>
  <si>
    <t>Вологодская</t>
  </si>
  <si>
    <t>Калининградская</t>
  </si>
  <si>
    <t>Карельская</t>
  </si>
  <si>
    <t>Коми</t>
  </si>
  <si>
    <t>Мурманская</t>
  </si>
  <si>
    <t>Новгородская</t>
  </si>
  <si>
    <t>Псковская</t>
  </si>
  <si>
    <t>СПБ и Ленин.области</t>
  </si>
  <si>
    <t>Центральный</t>
  </si>
  <si>
    <t>Администрация Президента</t>
  </si>
  <si>
    <t>Брянская</t>
  </si>
  <si>
    <t>Владимирская</t>
  </si>
  <si>
    <t>Ивановская</t>
  </si>
  <si>
    <t>Калужская</t>
  </si>
  <si>
    <t>Костромская</t>
  </si>
  <si>
    <t>Орловская</t>
  </si>
  <si>
    <t>Рязанская</t>
  </si>
  <si>
    <t xml:space="preserve">Смоленская </t>
  </si>
  <si>
    <t>Тверская</t>
  </si>
  <si>
    <t>Тульская</t>
  </si>
  <si>
    <t>Ярославская</t>
  </si>
  <si>
    <t>Кировская</t>
  </si>
  <si>
    <t>Марийская</t>
  </si>
  <si>
    <t>Мордовская</t>
  </si>
  <si>
    <t>Нижегородская</t>
  </si>
  <si>
    <t>Чувашская</t>
  </si>
  <si>
    <t>Белгородская</t>
  </si>
  <si>
    <t>Воронежская</t>
  </si>
  <si>
    <t>Курская</t>
  </si>
  <si>
    <t>Липецкая</t>
  </si>
  <si>
    <t>Тамбовская</t>
  </si>
  <si>
    <t>Астраханская</t>
  </si>
  <si>
    <t>Волгоградская</t>
  </si>
  <si>
    <t>Калмыцкая</t>
  </si>
  <si>
    <t>Пензенская</t>
  </si>
  <si>
    <t>Самарская</t>
  </si>
  <si>
    <t>Саратовская</t>
  </si>
  <si>
    <t>Татарстанская</t>
  </si>
  <si>
    <t>Ульяновская</t>
  </si>
  <si>
    <t>Северо-Кавказский</t>
  </si>
  <si>
    <t>Адыгейская</t>
  </si>
  <si>
    <t>Дагестанская</t>
  </si>
  <si>
    <t>Ингушская</t>
  </si>
  <si>
    <t xml:space="preserve">К-Балкарская  </t>
  </si>
  <si>
    <t>К-Черкесская</t>
  </si>
  <si>
    <t>Краснодарская</t>
  </si>
  <si>
    <t>Ростовская</t>
  </si>
  <si>
    <t>С-Осетинская</t>
  </si>
  <si>
    <t>Ставропольская</t>
  </si>
  <si>
    <t>Чеченская</t>
  </si>
  <si>
    <t>Севастопольская</t>
  </si>
  <si>
    <t>Уральский</t>
  </si>
  <si>
    <t>Башкортостанская</t>
  </si>
  <si>
    <t>Курганская</t>
  </si>
  <si>
    <t>Оренбургская</t>
  </si>
  <si>
    <t>Пермская</t>
  </si>
  <si>
    <t>Свердловская</t>
  </si>
  <si>
    <t>Тюменская</t>
  </si>
  <si>
    <t>Удмуртская</t>
  </si>
  <si>
    <t>Челябинская</t>
  </si>
  <si>
    <t>Алтайская краевая</t>
  </si>
  <si>
    <t>Алтайская республ.</t>
  </si>
  <si>
    <t>Кемеровская</t>
  </si>
  <si>
    <t>Новосибирская</t>
  </si>
  <si>
    <t>Омская</t>
  </si>
  <si>
    <t>Томская</t>
  </si>
  <si>
    <t>Бурятская</t>
  </si>
  <si>
    <t>Забайкальская</t>
  </si>
  <si>
    <t>Иркутская</t>
  </si>
  <si>
    <t>Красноярская</t>
  </si>
  <si>
    <t>Тувинская</t>
  </si>
  <si>
    <t>Хакасская</t>
  </si>
  <si>
    <t>Дальневосточный</t>
  </si>
  <si>
    <t>Амурская</t>
  </si>
  <si>
    <t>Еврейская</t>
  </si>
  <si>
    <t>Камчатская</t>
  </si>
  <si>
    <t>Магаданская</t>
  </si>
  <si>
    <t>Приморская</t>
  </si>
  <si>
    <t>Сахалинская</t>
  </si>
  <si>
    <t>Хабаровская</t>
  </si>
  <si>
    <t>Наименование организации Общероссийский профессиональный союз работников государственных учреждений и общественного обслуживания Российской Федерации</t>
  </si>
  <si>
    <t>Адрес 119119, г. Москва, Ленинский проспект, д. 42, корпус 1</t>
  </si>
  <si>
    <t>Ф.И.О. председателя Водянов Николай Анатольевич</t>
  </si>
  <si>
    <t>ФИО,телефон исполнителя Данилова Г.И. (495) 938-80-60</t>
  </si>
  <si>
    <t xml:space="preserve">Факс (495) 938-82-88 </t>
  </si>
  <si>
    <t>E-mail org@prgu.ru</t>
  </si>
  <si>
    <r>
      <t>Председатель</t>
    </r>
    <r>
      <rPr>
        <sz val="14"/>
        <rFont val="Times New Roman Cyr"/>
        <family val="1"/>
        <charset val="204"/>
      </rPr>
      <t xml:space="preserve"> _____________________________                </t>
    </r>
    <r>
      <rPr>
        <u/>
        <sz val="14"/>
        <rFont val="Times New Roman Cyr"/>
        <charset val="204"/>
      </rPr>
      <t>Водянов Николай Анатольевич</t>
    </r>
  </si>
  <si>
    <t>Северо-Западный</t>
  </si>
  <si>
    <t>Московская город.</t>
  </si>
  <si>
    <t>Московская област.</t>
  </si>
  <si>
    <t>Приволжский</t>
  </si>
  <si>
    <t xml:space="preserve">Южный </t>
  </si>
  <si>
    <t>Крымская и г.Севас</t>
  </si>
  <si>
    <t>ХМАО</t>
  </si>
  <si>
    <t>Сибирский</t>
  </si>
  <si>
    <t>Саха (Якутская)</t>
  </si>
  <si>
    <t>Дата заполнения «05» апреля 2023 г.</t>
  </si>
  <si>
    <t>за 2022 год</t>
  </si>
  <si>
    <r>
      <rPr>
        <b/>
        <sz val="12"/>
        <rFont val="Times New Roman Cyr"/>
        <charset val="204"/>
      </rPr>
      <t xml:space="preserve">Приложение №2 </t>
    </r>
    <r>
      <rPr>
        <sz val="12"/>
        <rFont val="Times New Roman Cyr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к постановлению  Президиума Профсоюза                                                                                                                                                  </t>
    </r>
    <r>
      <rPr>
        <sz val="12"/>
        <rFont val="Times New Roman Cyr"/>
        <charset val="204"/>
      </rPr>
      <t xml:space="preserve">от 05.04.2023 г. №23-3  </t>
    </r>
    <r>
      <rPr>
        <sz val="12"/>
        <rFont val="Times New Roman Cyr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</si>
</sst>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_);_(* \(#,##0.0\);_(* &quot;-&quot;??_);_(@_)"/>
    <numFmt numFmtId="165" formatCode="_(* #,##0_);_(* \(#,##0\);_(* &quot;-&quot;??_);_(@_)"/>
    <numFmt numFmtId="166" formatCode="0.0"/>
  </numFmts>
  <fonts count="31" x14ac:knownFonts="1">
    <font>
      <sz val="10"/>
      <name val="Arial Cyr"/>
      <charset val="204"/>
    </font>
    <font>
      <sz val="2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u/>
      <sz val="14"/>
      <name val="Times New Roman Cyr"/>
      <charset val="204"/>
    </font>
    <font>
      <sz val="11"/>
      <color theme="1"/>
      <name val="Arial Cyr"/>
      <family val="2"/>
      <charset val="204"/>
    </font>
    <font>
      <sz val="10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 Cyr"/>
      <charset val="204"/>
    </font>
    <font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165" fontId="10" fillId="8" borderId="1" xfId="0" applyNumberFormat="1" applyFont="1" applyFill="1" applyBorder="1" applyAlignment="1">
      <alignment horizontal="center" vertical="center"/>
    </xf>
    <xf numFmtId="10" fontId="10" fillId="8" borderId="1" xfId="0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/>
    </xf>
    <xf numFmtId="10" fontId="10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0" fontId="6" fillId="8" borderId="3" xfId="0" applyFont="1" applyFill="1" applyBorder="1" applyAlignment="1" applyProtection="1">
      <alignment horizontal="center" vertical="center" wrapText="1"/>
      <protection locked="0"/>
    </xf>
    <xf numFmtId="165" fontId="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5" fontId="2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8" borderId="2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6" borderId="18" xfId="0" applyFont="1" applyFill="1" applyBorder="1" applyAlignment="1" applyProtection="1">
      <alignment vertical="center" wrapText="1"/>
      <protection locked="0"/>
    </xf>
    <xf numFmtId="165" fontId="2" fillId="7" borderId="1" xfId="0" applyNumberFormat="1" applyFont="1" applyFill="1" applyBorder="1" applyAlignment="1" applyProtection="1">
      <alignment horizontal="center" vertical="center"/>
    </xf>
    <xf numFmtId="165" fontId="2" fillId="8" borderId="1" xfId="0" applyNumberFormat="1" applyFont="1" applyFill="1" applyBorder="1" applyAlignment="1" applyProtection="1">
      <alignment horizontal="center" vertical="center"/>
    </xf>
    <xf numFmtId="165" fontId="3" fillId="7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7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166" fontId="2" fillId="6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 textRotation="90" wrapText="1"/>
      <protection locked="0"/>
    </xf>
    <xf numFmtId="0" fontId="10" fillId="0" borderId="0" xfId="0" applyFont="1" applyAlignment="1" applyProtection="1">
      <alignment horizontal="justify"/>
      <protection locked="0"/>
    </xf>
    <xf numFmtId="0" fontId="8" fillId="0" borderId="0" xfId="0" applyFont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6" borderId="1" xfId="0" applyNumberFormat="1" applyFont="1" applyFill="1" applyBorder="1" applyAlignment="1" applyProtection="1">
      <alignment horizontal="center" vertical="center"/>
    </xf>
    <xf numFmtId="165" fontId="6" fillId="10" borderId="1" xfId="0" applyNumberFormat="1" applyFont="1" applyFill="1" applyBorder="1" applyAlignment="1" applyProtection="1">
      <alignment horizontal="center" vertical="center"/>
    </xf>
    <xf numFmtId="165" fontId="6" fillId="0" borderId="7" xfId="0" applyNumberFormat="1" applyFont="1" applyBorder="1" applyAlignment="1" applyProtection="1">
      <alignment horizontal="center" vertical="center"/>
    </xf>
    <xf numFmtId="165" fontId="6" fillId="0" borderId="8" xfId="0" applyNumberFormat="1" applyFont="1" applyBorder="1" applyAlignment="1" applyProtection="1">
      <alignment horizontal="center" vertical="center"/>
    </xf>
    <xf numFmtId="10" fontId="6" fillId="0" borderId="1" xfId="0" applyNumberFormat="1" applyFont="1" applyBorder="1" applyAlignment="1" applyProtection="1">
      <alignment horizontal="right" vertical="center" wrapText="1"/>
    </xf>
    <xf numFmtId="165" fontId="26" fillId="0" borderId="1" xfId="0" applyNumberFormat="1" applyFont="1" applyBorder="1" applyAlignment="1" applyProtection="1">
      <alignment horizontal="center" vertical="center"/>
      <protection locked="0"/>
    </xf>
    <xf numFmtId="165" fontId="27" fillId="2" borderId="1" xfId="0" applyNumberFormat="1" applyFont="1" applyFill="1" applyBorder="1" applyAlignment="1" applyProtection="1">
      <alignment horizontal="center" vertical="center"/>
    </xf>
    <xf numFmtId="165" fontId="26" fillId="2" borderId="1" xfId="0" applyNumberFormat="1" applyFont="1" applyFill="1" applyBorder="1" applyAlignment="1" applyProtection="1">
      <alignment horizontal="center" vertical="center"/>
    </xf>
    <xf numFmtId="165" fontId="26" fillId="0" borderId="1" xfId="0" applyNumberFormat="1" applyFont="1" applyFill="1" applyBorder="1" applyAlignment="1" applyProtection="1">
      <alignment horizontal="center" vertical="center"/>
      <protection locked="0"/>
    </xf>
    <xf numFmtId="164" fontId="26" fillId="2" borderId="1" xfId="0" applyNumberFormat="1" applyFont="1" applyFill="1" applyBorder="1" applyAlignment="1" applyProtection="1">
      <alignment horizontal="center" vertical="center"/>
    </xf>
    <xf numFmtId="165" fontId="26" fillId="9" borderId="1" xfId="0" applyNumberFormat="1" applyFont="1" applyFill="1" applyBorder="1" applyAlignment="1" applyProtection="1">
      <alignment horizontal="center" vertical="center"/>
    </xf>
    <xf numFmtId="165" fontId="27" fillId="6" borderId="1" xfId="0" applyNumberFormat="1" applyFont="1" applyFill="1" applyBorder="1" applyAlignment="1" applyProtection="1">
      <alignment horizontal="center" vertical="center"/>
      <protection locked="0"/>
    </xf>
    <xf numFmtId="165" fontId="26" fillId="11" borderId="1" xfId="0" applyNumberFormat="1" applyFont="1" applyFill="1" applyBorder="1" applyAlignment="1" applyProtection="1">
      <alignment horizontal="center" vertical="center"/>
    </xf>
    <xf numFmtId="165" fontId="26" fillId="8" borderId="1" xfId="0" applyNumberFormat="1" applyFont="1" applyFill="1" applyBorder="1" applyAlignment="1" applyProtection="1">
      <alignment horizontal="center" vertical="center"/>
      <protection locked="0"/>
    </xf>
    <xf numFmtId="165" fontId="27" fillId="8" borderId="1" xfId="0" applyNumberFormat="1" applyFont="1" applyFill="1" applyBorder="1" applyAlignment="1" applyProtection="1">
      <alignment horizontal="center" vertical="center"/>
    </xf>
    <xf numFmtId="165" fontId="26" fillId="8" borderId="1" xfId="0" applyNumberFormat="1" applyFont="1" applyFill="1" applyBorder="1" applyAlignment="1" applyProtection="1">
      <alignment horizontal="center" vertical="center"/>
    </xf>
    <xf numFmtId="164" fontId="26" fillId="8" borderId="1" xfId="0" applyNumberFormat="1" applyFont="1" applyFill="1" applyBorder="1" applyAlignment="1" applyProtection="1">
      <alignment horizontal="center" vertical="center"/>
    </xf>
    <xf numFmtId="165" fontId="27" fillId="8" borderId="1" xfId="0" applyNumberFormat="1" applyFont="1" applyFill="1" applyBorder="1" applyAlignment="1" applyProtection="1">
      <alignment horizontal="center" vertical="center"/>
      <protection locked="0"/>
    </xf>
    <xf numFmtId="164" fontId="26" fillId="8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9" borderId="1" xfId="0" applyNumberFormat="1" applyFont="1" applyFill="1" applyBorder="1" applyAlignment="1" applyProtection="1">
      <alignment horizontal="center" vertical="center"/>
    </xf>
    <xf numFmtId="165" fontId="2" fillId="11" borderId="1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>
      <alignment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165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8" fillId="6" borderId="1" xfId="0" applyFont="1" applyFill="1" applyBorder="1" applyAlignment="1">
      <alignment horizontal="left" vertical="center"/>
    </xf>
    <xf numFmtId="165" fontId="2" fillId="6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vertical="top" wrapText="1"/>
      <protection locked="0"/>
    </xf>
    <xf numFmtId="0" fontId="2" fillId="6" borderId="22" xfId="0" applyFont="1" applyFill="1" applyBorder="1" applyAlignment="1" applyProtection="1">
      <alignment vertical="center" wrapText="1"/>
      <protection locked="0"/>
    </xf>
    <xf numFmtId="0" fontId="2" fillId="6" borderId="21" xfId="0" applyFont="1" applyFill="1" applyBorder="1" applyAlignment="1" applyProtection="1">
      <alignment vertical="center" wrapText="1"/>
      <protection locked="0"/>
    </xf>
    <xf numFmtId="0" fontId="28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vertical="top" wrapText="1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165" fontId="2" fillId="6" borderId="0" xfId="0" applyNumberFormat="1" applyFont="1" applyFill="1" applyBorder="1" applyAlignment="1" applyProtection="1">
      <alignment horizontal="center" vertical="center"/>
    </xf>
    <xf numFmtId="165" fontId="3" fillId="6" borderId="0" xfId="0" applyNumberFormat="1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5" fontId="2" fillId="6" borderId="0" xfId="0" applyNumberFormat="1" applyFont="1" applyFill="1" applyBorder="1" applyAlignment="1" applyProtection="1">
      <alignment horizontal="center" vertical="center"/>
      <protection locked="0"/>
    </xf>
    <xf numFmtId="165" fontId="2" fillId="6" borderId="2" xfId="0" applyNumberFormat="1" applyFont="1" applyFill="1" applyBorder="1" applyAlignment="1" applyProtection="1">
      <alignment horizontal="center" vertical="center"/>
      <protection locked="0"/>
    </xf>
    <xf numFmtId="165" fontId="2" fillId="8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Protection="1">
      <protection locked="0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vertical="center" wrapText="1"/>
      <protection locked="0"/>
    </xf>
    <xf numFmtId="0" fontId="8" fillId="6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Border="1"/>
    <xf numFmtId="165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0" fontId="2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5" fillId="0" borderId="23" xfId="0" applyFont="1" applyBorder="1"/>
    <xf numFmtId="165" fontId="10" fillId="0" borderId="23" xfId="0" applyNumberFormat="1" applyFont="1" applyBorder="1" applyAlignment="1">
      <alignment horizontal="center" vertical="center"/>
    </xf>
    <xf numFmtId="10" fontId="10" fillId="0" borderId="23" xfId="0" applyNumberFormat="1" applyFont="1" applyBorder="1" applyAlignment="1">
      <alignment horizontal="center" vertical="center" wrapText="1"/>
    </xf>
    <xf numFmtId="165" fontId="10" fillId="7" borderId="2" xfId="0" applyNumberFormat="1" applyFont="1" applyFill="1" applyBorder="1" applyAlignment="1">
      <alignment horizontal="center" vertical="center"/>
    </xf>
    <xf numFmtId="10" fontId="6" fillId="7" borderId="2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top" wrapText="1"/>
      <protection locked="0"/>
    </xf>
    <xf numFmtId="164" fontId="2" fillId="8" borderId="1" xfId="0" applyNumberFormat="1" applyFont="1" applyFill="1" applyBorder="1" applyAlignment="1" applyProtection="1">
      <alignment horizontal="center" vertical="center"/>
    </xf>
    <xf numFmtId="165" fontId="3" fillId="8" borderId="1" xfId="0" applyNumberFormat="1" applyFont="1" applyFill="1" applyBorder="1" applyAlignment="1" applyProtection="1">
      <alignment horizontal="center" vertical="center"/>
      <protection locked="0"/>
    </xf>
    <xf numFmtId="165" fontId="2" fillId="6" borderId="18" xfId="0" applyNumberFormat="1" applyFont="1" applyFill="1" applyBorder="1" applyAlignment="1" applyProtection="1">
      <alignment horizontal="center" vertical="center"/>
      <protection locked="0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9" fillId="6" borderId="0" xfId="0" applyFont="1" applyFill="1" applyAlignment="1" applyProtection="1">
      <alignment horizontal="justify"/>
      <protection locked="0"/>
    </xf>
    <xf numFmtId="0" fontId="15" fillId="0" borderId="0" xfId="0" applyFont="1" applyAlignment="1" applyProtection="1">
      <alignment horizontal="justify"/>
      <protection locked="0"/>
    </xf>
    <xf numFmtId="0" fontId="15" fillId="0" borderId="0" xfId="0" applyFont="1" applyAlignment="1" applyProtection="1">
      <alignment horizontal="justify" vertical="top"/>
      <protection locked="0"/>
    </xf>
    <xf numFmtId="0" fontId="16" fillId="0" borderId="0" xfId="0" applyFont="1" applyAlignment="1" applyProtection="1">
      <alignment horizontal="justify"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6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0" borderId="9" xfId="0" applyFont="1" applyBorder="1" applyAlignment="1" applyProtection="1">
      <alignment horizontal="justify" vertical="center" wrapText="1"/>
      <protection locked="0"/>
    </xf>
    <xf numFmtId="0" fontId="8" fillId="0" borderId="13" xfId="0" applyFont="1" applyBorder="1" applyAlignment="1" applyProtection="1">
      <alignment horizontal="justify" vertical="center" wrapText="1"/>
      <protection locked="0"/>
    </xf>
    <xf numFmtId="0" fontId="8" fillId="0" borderId="14" xfId="0" applyFont="1" applyBorder="1" applyAlignment="1" applyProtection="1">
      <alignment horizontal="justify" vertical="center" wrapText="1"/>
      <protection locked="0"/>
    </xf>
    <xf numFmtId="0" fontId="8" fillId="0" borderId="15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6" borderId="1" xfId="0" applyFont="1" applyFill="1" applyBorder="1" applyAlignment="1" applyProtection="1">
      <alignment horizontal="justify" vertical="center" wrapText="1"/>
      <protection locked="0"/>
    </xf>
    <xf numFmtId="0" fontId="23" fillId="6" borderId="0" xfId="0" applyFont="1" applyFill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0" fillId="6" borderId="9" xfId="0" applyFont="1" applyFill="1" applyBorder="1" applyAlignment="1" applyProtection="1">
      <alignment horizontal="center" vertical="center" wrapText="1"/>
      <protection locked="0"/>
    </xf>
    <xf numFmtId="0" fontId="20" fillId="6" borderId="4" xfId="0" applyFont="1" applyFill="1" applyBorder="1" applyAlignment="1" applyProtection="1">
      <alignment horizontal="center" vertical="center" wrapText="1"/>
      <protection locked="0"/>
    </xf>
    <xf numFmtId="0" fontId="20" fillId="6" borderId="5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1"/>
  <sheetViews>
    <sheetView tabSelected="1" zoomScale="70" zoomScaleNormal="70" workbookViewId="0">
      <selection activeCell="L47" sqref="L47"/>
    </sheetView>
  </sheetViews>
  <sheetFormatPr defaultRowHeight="12.75" x14ac:dyDescent="0.2"/>
  <cols>
    <col min="1" max="1" width="9.5703125" style="11" customWidth="1"/>
    <col min="2" max="2" width="5.28515625" style="5" customWidth="1"/>
    <col min="3" max="3" width="64.7109375" style="5" customWidth="1"/>
    <col min="4" max="4" width="13.7109375" style="5" customWidth="1"/>
    <col min="5" max="5" width="17.140625" style="5" customWidth="1"/>
    <col min="6" max="6" width="13.7109375" style="5" customWidth="1"/>
    <col min="7" max="7" width="16.140625" style="5" customWidth="1"/>
    <col min="8" max="8" width="15.5703125" style="5" customWidth="1"/>
    <col min="9" max="9" width="13.7109375" style="5" customWidth="1"/>
    <col min="10" max="10" width="14.5703125" style="5" customWidth="1"/>
    <col min="11" max="11" width="10.42578125" style="5" customWidth="1"/>
    <col min="12" max="13" width="10" style="5" bestFit="1" customWidth="1"/>
    <col min="14" max="16384" width="9.140625" style="5"/>
  </cols>
  <sheetData>
    <row r="1" spans="1:13" ht="63.75" customHeight="1" x14ac:dyDescent="0.2">
      <c r="H1" s="219" t="s">
        <v>265</v>
      </c>
      <c r="I1" s="220"/>
      <c r="J1" s="220"/>
    </row>
    <row r="2" spans="1:13" ht="15.75" x14ac:dyDescent="0.2">
      <c r="A2" s="72"/>
      <c r="B2" s="73"/>
      <c r="C2" s="73"/>
      <c r="D2" s="73"/>
      <c r="E2" s="73"/>
      <c r="F2" s="73"/>
      <c r="G2" s="73"/>
      <c r="H2" s="172"/>
      <c r="I2" s="173" t="s">
        <v>17</v>
      </c>
      <c r="J2" s="172"/>
      <c r="K2" s="73"/>
      <c r="L2" s="73"/>
      <c r="M2" s="73"/>
    </row>
    <row r="3" spans="1:13" ht="15.75" x14ac:dyDescent="0.2">
      <c r="A3" s="72"/>
      <c r="B3" s="73"/>
      <c r="C3" s="73"/>
      <c r="D3" s="73"/>
      <c r="E3" s="73"/>
      <c r="F3" s="73"/>
      <c r="G3" s="73"/>
      <c r="H3" s="184" t="s">
        <v>18</v>
      </c>
      <c r="I3" s="184"/>
      <c r="J3" s="184"/>
      <c r="K3" s="73"/>
      <c r="L3" s="73"/>
      <c r="M3" s="73"/>
    </row>
    <row r="4" spans="1:13" ht="15.75" x14ac:dyDescent="0.2">
      <c r="A4" s="72"/>
      <c r="B4" s="73"/>
      <c r="C4" s="73"/>
      <c r="D4" s="73"/>
      <c r="E4" s="73"/>
      <c r="F4" s="73"/>
      <c r="G4" s="73"/>
      <c r="H4" s="184" t="s">
        <v>138</v>
      </c>
      <c r="I4" s="184"/>
      <c r="J4" s="184"/>
      <c r="K4" s="73"/>
      <c r="L4" s="73"/>
      <c r="M4" s="73"/>
    </row>
    <row r="5" spans="1:13" ht="15.75" x14ac:dyDescent="0.2">
      <c r="A5" s="72"/>
      <c r="B5" s="73"/>
      <c r="C5" s="73"/>
      <c r="D5" s="73"/>
      <c r="E5" s="73"/>
      <c r="F5" s="73"/>
      <c r="G5" s="73"/>
      <c r="H5" s="184" t="s">
        <v>147</v>
      </c>
      <c r="I5" s="184"/>
      <c r="J5" s="184"/>
      <c r="K5" s="73"/>
      <c r="L5" s="73"/>
      <c r="M5" s="73"/>
    </row>
    <row r="6" spans="1:13" ht="29.25" customHeight="1" x14ac:dyDescent="0.2">
      <c r="A6" s="174" t="s">
        <v>19</v>
      </c>
      <c r="B6" s="174"/>
      <c r="C6" s="174"/>
      <c r="D6" s="174"/>
      <c r="E6" s="174"/>
      <c r="F6" s="174"/>
      <c r="G6" s="174"/>
      <c r="H6" s="174"/>
      <c r="I6" s="174"/>
      <c r="J6" s="174"/>
      <c r="K6" s="73"/>
      <c r="L6" s="73"/>
      <c r="M6" s="73"/>
    </row>
    <row r="7" spans="1:13" ht="5.25" customHeight="1" x14ac:dyDescent="0.2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73"/>
      <c r="L7" s="73"/>
      <c r="M7" s="73"/>
    </row>
    <row r="8" spans="1:13" ht="22.5" customHeight="1" x14ac:dyDescent="0.2">
      <c r="A8" s="174" t="s">
        <v>69</v>
      </c>
      <c r="B8" s="174"/>
      <c r="C8" s="174"/>
      <c r="D8" s="174"/>
      <c r="E8" s="174"/>
      <c r="F8" s="174"/>
      <c r="G8" s="174"/>
      <c r="H8" s="174"/>
      <c r="I8" s="174"/>
      <c r="J8" s="174"/>
      <c r="K8" s="73"/>
      <c r="L8" s="73"/>
      <c r="M8" s="73"/>
    </row>
    <row r="9" spans="1:13" ht="12.75" customHeight="1" x14ac:dyDescent="0.2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73"/>
      <c r="L9" s="73"/>
      <c r="M9" s="73"/>
    </row>
    <row r="10" spans="1:13" ht="20.25" customHeight="1" x14ac:dyDescent="0.2">
      <c r="A10" s="174" t="s">
        <v>264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73"/>
      <c r="L10" s="73"/>
      <c r="M10" s="73"/>
    </row>
    <row r="11" spans="1:13" ht="61.5" customHeight="1" x14ac:dyDescent="0.2">
      <c r="A11" s="175" t="s">
        <v>137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73"/>
      <c r="L11" s="73"/>
      <c r="M11" s="73"/>
    </row>
    <row r="12" spans="1:13" ht="18.75" customHeight="1" x14ac:dyDescent="0.2">
      <c r="A12" s="176" t="s">
        <v>20</v>
      </c>
      <c r="B12" s="176"/>
      <c r="C12" s="176"/>
      <c r="D12" s="176"/>
      <c r="E12" s="176"/>
      <c r="F12" s="176"/>
      <c r="G12" s="176"/>
      <c r="H12" s="176"/>
      <c r="I12" s="176"/>
      <c r="J12" s="176"/>
      <c r="K12" s="73"/>
      <c r="L12" s="73"/>
      <c r="M12" s="73"/>
    </row>
    <row r="13" spans="1:13" ht="25.5" customHeight="1" x14ac:dyDescent="0.2">
      <c r="A13" s="75"/>
      <c r="B13" s="177" t="s">
        <v>247</v>
      </c>
      <c r="C13" s="177"/>
      <c r="D13" s="177"/>
      <c r="E13" s="177"/>
      <c r="F13" s="177"/>
      <c r="G13" s="177"/>
      <c r="H13" s="177"/>
      <c r="I13" s="177"/>
      <c r="J13" s="177"/>
      <c r="K13" s="73"/>
      <c r="L13" s="73"/>
      <c r="M13" s="73"/>
    </row>
    <row r="14" spans="1:13" ht="25.5" customHeight="1" x14ac:dyDescent="0.2">
      <c r="A14" s="75"/>
      <c r="B14" s="177" t="s">
        <v>248</v>
      </c>
      <c r="C14" s="177"/>
      <c r="D14" s="177"/>
      <c r="E14" s="177"/>
      <c r="F14" s="177"/>
      <c r="G14" s="177"/>
      <c r="H14" s="177"/>
      <c r="I14" s="177"/>
      <c r="J14" s="177"/>
      <c r="K14" s="73"/>
      <c r="L14" s="73"/>
      <c r="M14" s="73"/>
    </row>
    <row r="15" spans="1:13" ht="25.5" customHeight="1" x14ac:dyDescent="0.2">
      <c r="A15" s="75"/>
      <c r="B15" s="177" t="s">
        <v>249</v>
      </c>
      <c r="C15" s="177"/>
      <c r="D15" s="177"/>
      <c r="E15" s="177"/>
      <c r="F15" s="177"/>
      <c r="G15" s="177"/>
      <c r="H15" s="177"/>
      <c r="I15" s="177"/>
      <c r="J15" s="177"/>
      <c r="K15" s="73"/>
      <c r="L15" s="73"/>
      <c r="M15" s="73"/>
    </row>
    <row r="16" spans="1:13" ht="25.5" customHeight="1" x14ac:dyDescent="0.2">
      <c r="A16" s="75"/>
      <c r="B16" s="190" t="s">
        <v>250</v>
      </c>
      <c r="C16" s="190"/>
      <c r="D16" s="190" t="s">
        <v>251</v>
      </c>
      <c r="E16" s="190"/>
      <c r="F16" s="190"/>
      <c r="G16" s="190" t="s">
        <v>252</v>
      </c>
      <c r="H16" s="190"/>
      <c r="I16" s="190"/>
      <c r="J16" s="190"/>
      <c r="K16" s="73"/>
      <c r="L16" s="73"/>
      <c r="M16" s="73"/>
    </row>
    <row r="17" spans="1:13" ht="26.25" customHeight="1" x14ac:dyDescent="0.2">
      <c r="A17" s="176" t="s">
        <v>21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73"/>
      <c r="L17" s="73"/>
      <c r="M17" s="73"/>
    </row>
    <row r="18" spans="1:13" ht="27" customHeight="1" x14ac:dyDescent="0.2">
      <c r="A18" s="185" t="s">
        <v>0</v>
      </c>
      <c r="B18" s="191" t="s">
        <v>27</v>
      </c>
      <c r="C18" s="191"/>
      <c r="D18" s="186" t="s">
        <v>1</v>
      </c>
      <c r="E18" s="186" t="s">
        <v>118</v>
      </c>
      <c r="F18" s="186" t="s">
        <v>119</v>
      </c>
      <c r="G18" s="178" t="s">
        <v>4</v>
      </c>
      <c r="H18" s="188" t="s">
        <v>2</v>
      </c>
      <c r="I18" s="189"/>
      <c r="J18" s="73"/>
      <c r="K18" s="73"/>
      <c r="L18" s="73"/>
      <c r="M18" s="73"/>
    </row>
    <row r="19" spans="1:13" ht="13.5" customHeight="1" x14ac:dyDescent="0.2">
      <c r="A19" s="185"/>
      <c r="B19" s="191"/>
      <c r="C19" s="191"/>
      <c r="D19" s="186"/>
      <c r="E19" s="186"/>
      <c r="F19" s="186"/>
      <c r="G19" s="179"/>
      <c r="H19" s="186" t="s">
        <v>3</v>
      </c>
      <c r="I19" s="186"/>
      <c r="J19" s="73"/>
      <c r="K19" s="73"/>
      <c r="L19" s="73"/>
      <c r="M19" s="73"/>
    </row>
    <row r="20" spans="1:13" ht="42.75" customHeight="1" x14ac:dyDescent="0.2">
      <c r="A20" s="185"/>
      <c r="B20" s="191"/>
      <c r="C20" s="191"/>
      <c r="D20" s="186"/>
      <c r="E20" s="186"/>
      <c r="F20" s="186"/>
      <c r="G20" s="180"/>
      <c r="H20" s="43" t="s">
        <v>5</v>
      </c>
      <c r="I20" s="43" t="s">
        <v>16</v>
      </c>
      <c r="J20" s="73"/>
      <c r="K20" s="73"/>
      <c r="L20" s="73"/>
      <c r="M20" s="73"/>
    </row>
    <row r="21" spans="1:13" x14ac:dyDescent="0.2">
      <c r="A21" s="76">
        <v>1</v>
      </c>
      <c r="B21" s="186">
        <v>2</v>
      </c>
      <c r="C21" s="186"/>
      <c r="D21" s="43">
        <v>3</v>
      </c>
      <c r="E21" s="43">
        <v>4</v>
      </c>
      <c r="F21" s="43">
        <v>5</v>
      </c>
      <c r="G21" s="43">
        <v>6</v>
      </c>
      <c r="H21" s="43">
        <v>7</v>
      </c>
      <c r="I21" s="43">
        <v>8</v>
      </c>
      <c r="J21" s="73"/>
      <c r="K21" s="73"/>
      <c r="L21" s="79"/>
      <c r="M21" s="73"/>
    </row>
    <row r="22" spans="1:13" ht="27" customHeight="1" x14ac:dyDescent="0.2">
      <c r="A22" s="76">
        <v>1</v>
      </c>
      <c r="B22" s="187" t="s">
        <v>6</v>
      </c>
      <c r="C22" s="187"/>
      <c r="D22" s="84">
        <f>'свод разд2'!C104</f>
        <v>15093</v>
      </c>
      <c r="E22" s="84">
        <f>'свод разд2'!D104</f>
        <v>48</v>
      </c>
      <c r="F22" s="84">
        <f>'свод разд2'!E104</f>
        <v>66</v>
      </c>
      <c r="G22" s="84">
        <f>'свод разд2'!F104</f>
        <v>15207</v>
      </c>
      <c r="H22" s="83" t="s">
        <v>7</v>
      </c>
      <c r="I22" s="83" t="s">
        <v>7</v>
      </c>
      <c r="J22" s="79"/>
      <c r="K22" s="73"/>
      <c r="L22" s="73"/>
      <c r="M22" s="73"/>
    </row>
    <row r="23" spans="1:13" ht="27" customHeight="1" x14ac:dyDescent="0.2">
      <c r="A23" s="76"/>
      <c r="B23" s="221" t="s">
        <v>3</v>
      </c>
      <c r="C23" s="221"/>
      <c r="D23" s="83" t="s">
        <v>7</v>
      </c>
      <c r="E23" s="83" t="s">
        <v>7</v>
      </c>
      <c r="F23" s="83" t="s">
        <v>7</v>
      </c>
      <c r="G23" s="83" t="s">
        <v>7</v>
      </c>
      <c r="H23" s="83" t="s">
        <v>7</v>
      </c>
      <c r="I23" s="83" t="s">
        <v>7</v>
      </c>
      <c r="J23" s="79"/>
      <c r="K23" s="73"/>
      <c r="L23" s="73"/>
      <c r="M23" s="73"/>
    </row>
    <row r="24" spans="1:13" ht="37.5" customHeight="1" x14ac:dyDescent="0.2">
      <c r="A24" s="77" t="s">
        <v>72</v>
      </c>
      <c r="B24" s="187" t="s">
        <v>73</v>
      </c>
      <c r="C24" s="187"/>
      <c r="D24" s="84">
        <f>'свод разд2'!G104</f>
        <v>3768</v>
      </c>
      <c r="E24" s="84">
        <f>'свод разд2'!H104</f>
        <v>25</v>
      </c>
      <c r="F24" s="84">
        <f>'свод разд2'!I104</f>
        <v>12</v>
      </c>
      <c r="G24" s="84">
        <f>'свод разд2'!J104</f>
        <v>3805</v>
      </c>
      <c r="H24" s="83" t="s">
        <v>7</v>
      </c>
      <c r="I24" s="83" t="s">
        <v>7</v>
      </c>
      <c r="J24" s="79"/>
      <c r="K24" s="79"/>
      <c r="L24" s="73"/>
      <c r="M24" s="73"/>
    </row>
    <row r="25" spans="1:13" ht="27" customHeight="1" x14ac:dyDescent="0.2">
      <c r="A25" s="77" t="s">
        <v>75</v>
      </c>
      <c r="B25" s="187" t="s">
        <v>74</v>
      </c>
      <c r="C25" s="187" t="s">
        <v>8</v>
      </c>
      <c r="D25" s="83" t="s">
        <v>7</v>
      </c>
      <c r="E25" s="83">
        <f>'свод разд2'!K104</f>
        <v>15</v>
      </c>
      <c r="F25" s="83">
        <f>'свод разд2'!L104</f>
        <v>28</v>
      </c>
      <c r="G25" s="83">
        <f>'свод разд2'!M104</f>
        <v>43</v>
      </c>
      <c r="H25" s="83" t="s">
        <v>7</v>
      </c>
      <c r="I25" s="83" t="s">
        <v>7</v>
      </c>
      <c r="J25" s="73"/>
      <c r="K25" s="79"/>
      <c r="L25" s="73"/>
      <c r="M25" s="73"/>
    </row>
    <row r="26" spans="1:13" ht="27" customHeight="1" x14ac:dyDescent="0.2">
      <c r="A26" s="77" t="s">
        <v>76</v>
      </c>
      <c r="B26" s="187" t="s">
        <v>9</v>
      </c>
      <c r="C26" s="187" t="s">
        <v>9</v>
      </c>
      <c r="D26" s="83">
        <f>'свод разд2'!N104</f>
        <v>368</v>
      </c>
      <c r="E26" s="83">
        <f>'свод разд2'!O104</f>
        <v>1</v>
      </c>
      <c r="F26" s="83">
        <f>'свод разд2'!P104</f>
        <v>2</v>
      </c>
      <c r="G26" s="83">
        <f>'свод разд2'!Q104</f>
        <v>371</v>
      </c>
      <c r="H26" s="83" t="s">
        <v>7</v>
      </c>
      <c r="I26" s="83" t="s">
        <v>7</v>
      </c>
      <c r="J26" s="73"/>
      <c r="K26" s="79"/>
      <c r="L26" s="73"/>
      <c r="M26" s="73"/>
    </row>
    <row r="27" spans="1:13" ht="27" customHeight="1" x14ac:dyDescent="0.2">
      <c r="A27" s="77" t="s">
        <v>77</v>
      </c>
      <c r="B27" s="187" t="s">
        <v>10</v>
      </c>
      <c r="C27" s="187" t="s">
        <v>10</v>
      </c>
      <c r="D27" s="84">
        <f>'свод разд2'!R104</f>
        <v>1320755</v>
      </c>
      <c r="E27" s="83">
        <f>'свод разд2'!S104</f>
        <v>18642</v>
      </c>
      <c r="F27" s="83">
        <f>'свод разд2'!T104</f>
        <v>3390</v>
      </c>
      <c r="G27" s="83">
        <f>'свод разд2'!U104</f>
        <v>1342787</v>
      </c>
      <c r="H27" s="83">
        <f>'свод разд2'!V104</f>
        <v>880211</v>
      </c>
      <c r="I27" s="83">
        <f>'свод разд2'!W104</f>
        <v>368304</v>
      </c>
      <c r="J27" s="79"/>
      <c r="K27" s="79"/>
      <c r="L27" s="79"/>
      <c r="M27" s="79"/>
    </row>
    <row r="28" spans="1:13" ht="27" customHeight="1" x14ac:dyDescent="0.2">
      <c r="A28" s="77" t="s">
        <v>78</v>
      </c>
      <c r="B28" s="187" t="s">
        <v>148</v>
      </c>
      <c r="C28" s="187" t="s">
        <v>11</v>
      </c>
      <c r="D28" s="84">
        <f>'свод разд2'!X104</f>
        <v>755119</v>
      </c>
      <c r="E28" s="83">
        <f>'свод разд2'!Z104</f>
        <v>5283</v>
      </c>
      <c r="F28" s="83">
        <f>'свод разд2'!AB104</f>
        <v>1690</v>
      </c>
      <c r="G28" s="83">
        <f>'свод разд2'!AD104</f>
        <v>762092</v>
      </c>
      <c r="H28" s="83">
        <f>'свод разд2'!AF104</f>
        <v>526201</v>
      </c>
      <c r="I28" s="83">
        <f>'свод разд2'!AG104</f>
        <v>208097</v>
      </c>
      <c r="J28" s="79"/>
      <c r="K28" s="79"/>
      <c r="L28" s="73"/>
      <c r="M28" s="73"/>
    </row>
    <row r="29" spans="1:13" ht="27" customHeight="1" x14ac:dyDescent="0.2">
      <c r="A29" s="77" t="s">
        <v>79</v>
      </c>
      <c r="B29" s="187" t="s">
        <v>149</v>
      </c>
      <c r="C29" s="187" t="s">
        <v>12</v>
      </c>
      <c r="D29" s="84">
        <f>'свод разд2'!AH104</f>
        <v>53052</v>
      </c>
      <c r="E29" s="83">
        <f>'свод разд2'!AI104</f>
        <v>410</v>
      </c>
      <c r="F29" s="83">
        <f>'свод разд2'!AJ104</f>
        <v>513</v>
      </c>
      <c r="G29" s="83">
        <f>'свод разд2'!AK104</f>
        <v>53975</v>
      </c>
      <c r="H29" s="83">
        <f>'свод разд2'!AL104</f>
        <v>37439</v>
      </c>
      <c r="I29" s="83">
        <f>'свод разд2'!AM104</f>
        <v>16144</v>
      </c>
      <c r="J29" s="73"/>
      <c r="K29" s="73"/>
      <c r="L29" s="73"/>
      <c r="M29" s="73"/>
    </row>
    <row r="30" spans="1:13" ht="27" customHeight="1" x14ac:dyDescent="0.2">
      <c r="A30" s="77" t="s">
        <v>80</v>
      </c>
      <c r="B30" s="187" t="s">
        <v>81</v>
      </c>
      <c r="C30" s="187" t="s">
        <v>13</v>
      </c>
      <c r="D30" s="84" t="s">
        <v>7</v>
      </c>
      <c r="E30" s="83">
        <f>'свод разд2'!AN104</f>
        <v>57732</v>
      </c>
      <c r="F30" s="83">
        <f>'свод разд2'!AO104</f>
        <v>19740</v>
      </c>
      <c r="G30" s="83">
        <f>'свод разд2'!AP104</f>
        <v>77472</v>
      </c>
      <c r="H30" s="83">
        <f>'свод разд2'!AQ104</f>
        <v>48962</v>
      </c>
      <c r="I30" s="83">
        <f>'свод разд2'!AR104</f>
        <v>71820</v>
      </c>
      <c r="J30" s="73"/>
      <c r="K30" s="73"/>
      <c r="L30" s="73"/>
      <c r="M30" s="73"/>
    </row>
    <row r="31" spans="1:13" ht="27" customHeight="1" x14ac:dyDescent="0.2">
      <c r="A31" s="77" t="s">
        <v>82</v>
      </c>
      <c r="B31" s="187" t="s">
        <v>148</v>
      </c>
      <c r="C31" s="187" t="s">
        <v>11</v>
      </c>
      <c r="D31" s="84" t="s">
        <v>7</v>
      </c>
      <c r="E31" s="83">
        <f>'свод разд2'!AS104</f>
        <v>14003</v>
      </c>
      <c r="F31" s="83">
        <f>'свод разд2'!AU104</f>
        <v>13826</v>
      </c>
      <c r="G31" s="83">
        <f>'свод разд2'!AW104</f>
        <v>27829</v>
      </c>
      <c r="H31" s="83">
        <f>'свод разд2'!AY104</f>
        <v>18374</v>
      </c>
      <c r="I31" s="83">
        <f>'свод разд2'!AZ104</f>
        <v>27562</v>
      </c>
      <c r="J31" s="73"/>
      <c r="K31" s="79"/>
      <c r="L31" s="73"/>
      <c r="M31" s="73"/>
    </row>
    <row r="32" spans="1:13" ht="27" customHeight="1" x14ac:dyDescent="0.2">
      <c r="A32" s="77" t="s">
        <v>83</v>
      </c>
      <c r="B32" s="187" t="s">
        <v>149</v>
      </c>
      <c r="C32" s="187" t="s">
        <v>12</v>
      </c>
      <c r="D32" s="84" t="s">
        <v>7</v>
      </c>
      <c r="E32" s="83">
        <f>'свод разд2'!BA104</f>
        <v>2750</v>
      </c>
      <c r="F32" s="83">
        <f>'свод разд2'!BB104</f>
        <v>4640</v>
      </c>
      <c r="G32" s="83">
        <f>'свод разд2'!BC104</f>
        <v>7390</v>
      </c>
      <c r="H32" s="83">
        <f>'свод разд2'!BD104</f>
        <v>4848</v>
      </c>
      <c r="I32" s="83">
        <f>'свод разд2'!BE104</f>
        <v>7176</v>
      </c>
      <c r="J32" s="73"/>
      <c r="K32" s="79"/>
      <c r="L32" s="73"/>
      <c r="M32" s="73"/>
    </row>
    <row r="33" spans="1:15" ht="27" customHeight="1" x14ac:dyDescent="0.2">
      <c r="A33" s="77" t="s">
        <v>85</v>
      </c>
      <c r="B33" s="187" t="s">
        <v>84</v>
      </c>
      <c r="C33" s="187" t="s">
        <v>14</v>
      </c>
      <c r="D33" s="84">
        <f>'свод разд2'!BF104</f>
        <v>1320755</v>
      </c>
      <c r="E33" s="83">
        <f>'свод разд2'!BG104</f>
        <v>76374</v>
      </c>
      <c r="F33" s="83">
        <f>'свод разд2'!BH104</f>
        <v>23130</v>
      </c>
      <c r="G33" s="84">
        <f>'свод разд2'!BI104</f>
        <v>1420259</v>
      </c>
      <c r="H33" s="83">
        <f>'свод разд2'!BJ104</f>
        <v>929173</v>
      </c>
      <c r="I33" s="83">
        <f>'свод разд2'!BK104</f>
        <v>440124</v>
      </c>
      <c r="J33" s="79"/>
      <c r="K33" s="79"/>
      <c r="L33" s="73"/>
      <c r="M33" s="73"/>
    </row>
    <row r="34" spans="1:15" ht="27" customHeight="1" x14ac:dyDescent="0.2">
      <c r="A34" s="77" t="s">
        <v>86</v>
      </c>
      <c r="B34" s="187" t="s">
        <v>148</v>
      </c>
      <c r="C34" s="187" t="s">
        <v>11</v>
      </c>
      <c r="D34" s="84">
        <f>'свод разд2'!BL104</f>
        <v>755119</v>
      </c>
      <c r="E34" s="83">
        <f>'свод разд2'!BM104</f>
        <v>19286</v>
      </c>
      <c r="F34" s="83">
        <f>'свод разд2'!BN104</f>
        <v>15516</v>
      </c>
      <c r="G34" s="84">
        <f>'свод разд2'!BO104</f>
        <v>789921</v>
      </c>
      <c r="H34" s="83">
        <f>'свод разд2'!BP104</f>
        <v>544575</v>
      </c>
      <c r="I34" s="83">
        <f>'свод разд2'!BQ104</f>
        <v>235659</v>
      </c>
      <c r="J34" s="79"/>
      <c r="K34" s="79"/>
      <c r="L34" s="73"/>
      <c r="M34" s="73"/>
    </row>
    <row r="35" spans="1:15" ht="31.5" customHeight="1" x14ac:dyDescent="0.2">
      <c r="A35" s="77" t="s">
        <v>88</v>
      </c>
      <c r="B35" s="187" t="s">
        <v>87</v>
      </c>
      <c r="C35" s="187" t="s">
        <v>15</v>
      </c>
      <c r="D35" s="60">
        <f>'свод разд2'!BR104</f>
        <v>57.173283462867829</v>
      </c>
      <c r="E35" s="60">
        <f>'свод разд2'!BS104</f>
        <v>25.252049126666144</v>
      </c>
      <c r="F35" s="60">
        <f>'свод разд2'!BT104</f>
        <v>67.081712062256813</v>
      </c>
      <c r="G35" s="60">
        <f>'свод разд2'!BU104</f>
        <v>55.618095009431379</v>
      </c>
      <c r="H35" s="60">
        <f>'свод разд2'!BV104</f>
        <v>58.608569125448113</v>
      </c>
      <c r="I35" s="60">
        <f>'свод разд2'!BW104</f>
        <v>53.543774027319579</v>
      </c>
      <c r="J35" s="73"/>
      <c r="K35" s="73"/>
      <c r="L35" s="73"/>
      <c r="M35" s="73"/>
    </row>
    <row r="36" spans="1:15" ht="31.5" customHeight="1" x14ac:dyDescent="0.2">
      <c r="A36" s="77" t="s">
        <v>89</v>
      </c>
      <c r="B36" s="187" t="s">
        <v>150</v>
      </c>
      <c r="C36" s="187" t="s">
        <v>22</v>
      </c>
      <c r="D36" s="84">
        <f>'свод разд2'!BX104</f>
        <v>14631</v>
      </c>
      <c r="E36" s="83">
        <f>'свод разд2'!BY104</f>
        <v>105</v>
      </c>
      <c r="F36" s="83">
        <f>'свод разд2'!BZ104</f>
        <v>2</v>
      </c>
      <c r="G36" s="83">
        <f>'свод разд2'!CA104</f>
        <v>14738</v>
      </c>
      <c r="H36" s="83">
        <f>'свод разд2'!CB104</f>
        <v>11221</v>
      </c>
      <c r="I36" s="84" t="str">
        <f>'свод разд2'!CC104</f>
        <v>*</v>
      </c>
      <c r="J36" s="73"/>
      <c r="K36" s="73"/>
      <c r="L36" s="73"/>
      <c r="M36" s="73"/>
    </row>
    <row r="37" spans="1:15" ht="31.5" customHeight="1" x14ac:dyDescent="0.2">
      <c r="A37" s="77" t="s">
        <v>96</v>
      </c>
      <c r="B37" s="192" t="s">
        <v>151</v>
      </c>
      <c r="C37" s="194"/>
      <c r="D37" s="84">
        <f>'свод разд2'!CD104</f>
        <v>3190</v>
      </c>
      <c r="E37" s="83">
        <f>'свод разд2'!CE104</f>
        <v>10</v>
      </c>
      <c r="F37" s="83">
        <f>'свод разд2'!CF104</f>
        <v>1</v>
      </c>
      <c r="G37" s="83">
        <f>'свод разд2'!CG104</f>
        <v>3201</v>
      </c>
      <c r="H37" s="83">
        <f>'свод разд2'!CH104</f>
        <v>2868</v>
      </c>
      <c r="I37" s="83">
        <f>'свод разд2'!CI104</f>
        <v>2336</v>
      </c>
      <c r="J37" s="73"/>
      <c r="K37" s="73"/>
      <c r="L37" s="73"/>
      <c r="M37" s="73"/>
    </row>
    <row r="38" spans="1:15" ht="27" customHeight="1" x14ac:dyDescent="0.2">
      <c r="A38" s="77" t="s">
        <v>139</v>
      </c>
      <c r="B38" s="187" t="s">
        <v>152</v>
      </c>
      <c r="C38" s="187" t="s">
        <v>23</v>
      </c>
      <c r="D38" s="85">
        <f>'свод разд2'!CJ104</f>
        <v>772940</v>
      </c>
      <c r="E38" s="85">
        <f>'свод разд2'!CK104</f>
        <v>19401</v>
      </c>
      <c r="F38" s="85">
        <f>'свод разд2'!CL104</f>
        <v>15519</v>
      </c>
      <c r="G38" s="85">
        <f>'свод разд2'!CM104</f>
        <v>807860</v>
      </c>
      <c r="H38" s="85">
        <f>'свод разд2'!CN104</f>
        <v>558664</v>
      </c>
      <c r="I38" s="85">
        <f>'свод разд2'!CO104</f>
        <v>237995</v>
      </c>
      <c r="J38" s="79"/>
      <c r="K38" s="79"/>
      <c r="L38" s="79"/>
      <c r="M38" s="73"/>
    </row>
    <row r="39" spans="1:15" ht="27" customHeight="1" x14ac:dyDescent="0.2">
      <c r="A39" s="76" t="s">
        <v>97</v>
      </c>
      <c r="B39" s="187" t="s">
        <v>153</v>
      </c>
      <c r="C39" s="187" t="s">
        <v>24</v>
      </c>
      <c r="D39" s="84">
        <f>'свод разд2'!CP104</f>
        <v>12881</v>
      </c>
      <c r="E39" s="83">
        <f>'свод разд2'!CQ104</f>
        <v>260</v>
      </c>
      <c r="F39" s="83">
        <f>'свод разд2'!CR104</f>
        <v>20</v>
      </c>
      <c r="G39" s="83">
        <f>'свод разд2'!CS104</f>
        <v>13161</v>
      </c>
      <c r="H39" s="83">
        <f>'свод разд2'!CT104</f>
        <v>8581</v>
      </c>
      <c r="I39" s="83">
        <f>'свод разд2'!CU104</f>
        <v>2212</v>
      </c>
      <c r="J39" s="73"/>
      <c r="K39" s="73"/>
      <c r="L39" s="73"/>
      <c r="M39" s="73"/>
    </row>
    <row r="40" spans="1:15" ht="27" customHeight="1" x14ac:dyDescent="0.2">
      <c r="A40" s="76" t="s">
        <v>98</v>
      </c>
      <c r="B40" s="187" t="s">
        <v>154</v>
      </c>
      <c r="C40" s="187" t="s">
        <v>25</v>
      </c>
      <c r="D40" s="84">
        <f>'свод разд2'!CV104</f>
        <v>36</v>
      </c>
      <c r="E40" s="83">
        <f>'свод разд2'!CW104</f>
        <v>0</v>
      </c>
      <c r="F40" s="83">
        <f>'свод разд2'!CX104</f>
        <v>0</v>
      </c>
      <c r="G40" s="83">
        <f>'свод разд2'!CY104</f>
        <v>36</v>
      </c>
      <c r="H40" s="83">
        <f>'свод разд2'!CZ104</f>
        <v>28</v>
      </c>
      <c r="I40" s="83">
        <f>'свод разд2'!DA104</f>
        <v>5</v>
      </c>
      <c r="J40" s="73"/>
      <c r="K40" s="73"/>
      <c r="L40" s="73"/>
      <c r="M40" s="73"/>
    </row>
    <row r="41" spans="1:15" ht="26.25" customHeight="1" x14ac:dyDescent="0.2">
      <c r="A41" s="195" t="s">
        <v>37</v>
      </c>
      <c r="B41" s="195"/>
      <c r="C41" s="195"/>
      <c r="D41" s="195"/>
      <c r="E41" s="195"/>
      <c r="F41" s="195"/>
      <c r="G41" s="195"/>
      <c r="H41" s="195"/>
      <c r="I41" s="195"/>
      <c r="J41" s="195"/>
      <c r="K41" s="73"/>
      <c r="L41" s="73"/>
      <c r="M41" s="73"/>
    </row>
    <row r="42" spans="1:15" ht="24.75" customHeight="1" x14ac:dyDescent="0.2">
      <c r="A42" s="196" t="s">
        <v>0</v>
      </c>
      <c r="B42" s="197" t="s">
        <v>27</v>
      </c>
      <c r="C42" s="197"/>
      <c r="D42" s="197"/>
      <c r="E42" s="197"/>
      <c r="F42" s="197"/>
      <c r="G42" s="198" t="s">
        <v>28</v>
      </c>
      <c r="H42" s="198" t="s">
        <v>26</v>
      </c>
      <c r="I42" s="198"/>
      <c r="J42" s="198"/>
      <c r="K42" s="73"/>
      <c r="L42" s="73"/>
      <c r="M42" s="73"/>
    </row>
    <row r="43" spans="1:15" ht="38.25" x14ac:dyDescent="0.2">
      <c r="A43" s="196"/>
      <c r="B43" s="197"/>
      <c r="C43" s="197"/>
      <c r="D43" s="197"/>
      <c r="E43" s="197"/>
      <c r="F43" s="197"/>
      <c r="G43" s="198"/>
      <c r="H43" s="19" t="s">
        <v>29</v>
      </c>
      <c r="I43" s="19" t="s">
        <v>5</v>
      </c>
      <c r="J43" s="78" t="s">
        <v>16</v>
      </c>
      <c r="K43" s="73"/>
      <c r="L43" s="73"/>
      <c r="M43" s="73"/>
    </row>
    <row r="44" spans="1:15" x14ac:dyDescent="0.2">
      <c r="A44" s="76">
        <v>1</v>
      </c>
      <c r="B44" s="186">
        <v>2</v>
      </c>
      <c r="C44" s="186"/>
      <c r="D44" s="186"/>
      <c r="E44" s="186"/>
      <c r="F44" s="186"/>
      <c r="G44" s="43">
        <v>3</v>
      </c>
      <c r="H44" s="43">
        <v>4</v>
      </c>
      <c r="I44" s="43">
        <v>5</v>
      </c>
      <c r="J44" s="43">
        <v>6</v>
      </c>
      <c r="K44" s="73"/>
      <c r="L44" s="73"/>
      <c r="M44" s="73"/>
    </row>
    <row r="45" spans="1:15" ht="27" customHeight="1" x14ac:dyDescent="0.2">
      <c r="A45" s="76">
        <v>1</v>
      </c>
      <c r="B45" s="187" t="s">
        <v>30</v>
      </c>
      <c r="C45" s="187"/>
      <c r="D45" s="187"/>
      <c r="E45" s="187"/>
      <c r="F45" s="187"/>
      <c r="G45" s="83">
        <f>'Свод разд 3'!C104</f>
        <v>15207</v>
      </c>
      <c r="H45" s="83">
        <f>'Свод разд 3'!D104</f>
        <v>24</v>
      </c>
      <c r="I45" s="83">
        <f>'Свод разд 3'!E104</f>
        <v>12221</v>
      </c>
      <c r="J45" s="83">
        <f>'Свод разд 3'!F104</f>
        <v>2882</v>
      </c>
      <c r="K45" s="79"/>
      <c r="L45" s="79"/>
      <c r="M45" s="79"/>
      <c r="N45" s="107"/>
      <c r="O45" s="107"/>
    </row>
    <row r="46" spans="1:15" ht="27" customHeight="1" x14ac:dyDescent="0.2">
      <c r="A46" s="76"/>
      <c r="B46" s="181" t="s">
        <v>144</v>
      </c>
      <c r="C46" s="182"/>
      <c r="D46" s="182"/>
      <c r="E46" s="182"/>
      <c r="F46" s="183"/>
      <c r="G46" s="83" t="s">
        <v>7</v>
      </c>
      <c r="H46" s="83" t="s">
        <v>7</v>
      </c>
      <c r="I46" s="83" t="s">
        <v>7</v>
      </c>
      <c r="J46" s="83" t="s">
        <v>7</v>
      </c>
      <c r="K46" s="73"/>
      <c r="L46" s="79"/>
      <c r="M46" s="79"/>
      <c r="N46" s="107"/>
      <c r="O46" s="107"/>
    </row>
    <row r="47" spans="1:15" ht="39.75" customHeight="1" x14ac:dyDescent="0.2">
      <c r="A47" s="76" t="s">
        <v>72</v>
      </c>
      <c r="B47" s="187" t="s">
        <v>145</v>
      </c>
      <c r="C47" s="187"/>
      <c r="D47" s="187"/>
      <c r="E47" s="187"/>
      <c r="F47" s="187"/>
      <c r="G47" s="83">
        <f>'Свод разд 3'!G104</f>
        <v>15164</v>
      </c>
      <c r="H47" s="83">
        <f>'Свод разд 3'!H104</f>
        <v>24</v>
      </c>
      <c r="I47" s="83">
        <f>'Свод разд 3'!I104</f>
        <v>12194</v>
      </c>
      <c r="J47" s="83">
        <f>'Свод разд 3'!J104</f>
        <v>2842</v>
      </c>
      <c r="K47" s="73"/>
      <c r="L47" s="79"/>
      <c r="M47" s="79"/>
      <c r="N47" s="107"/>
    </row>
    <row r="48" spans="1:15" ht="27" customHeight="1" x14ac:dyDescent="0.2">
      <c r="A48" s="76" t="s">
        <v>75</v>
      </c>
      <c r="B48" s="187" t="s">
        <v>90</v>
      </c>
      <c r="C48" s="187"/>
      <c r="D48" s="187"/>
      <c r="E48" s="187"/>
      <c r="F48" s="187"/>
      <c r="G48" s="83">
        <f>'Свод разд 3'!K104</f>
        <v>43</v>
      </c>
      <c r="H48" s="83">
        <f>'Свод разд 3'!L104</f>
        <v>0</v>
      </c>
      <c r="I48" s="83">
        <f>'Свод разд 3'!M104</f>
        <v>27</v>
      </c>
      <c r="J48" s="83">
        <f>'Свод разд 3'!N104</f>
        <v>40</v>
      </c>
      <c r="K48" s="73"/>
      <c r="L48" s="79"/>
      <c r="M48" s="79"/>
      <c r="N48" s="107"/>
    </row>
    <row r="49" spans="1:13" ht="27" customHeight="1" x14ac:dyDescent="0.2">
      <c r="A49" s="77" t="s">
        <v>91</v>
      </c>
      <c r="B49" s="192" t="s">
        <v>143</v>
      </c>
      <c r="C49" s="193"/>
      <c r="D49" s="193"/>
      <c r="E49" s="193"/>
      <c r="F49" s="194"/>
      <c r="G49" s="83">
        <f>'Свод разд 3'!O104</f>
        <v>5391</v>
      </c>
      <c r="H49" s="83">
        <f>'Свод разд 3'!P104</f>
        <v>1</v>
      </c>
      <c r="I49" s="83">
        <f>'Свод разд 3'!Q104</f>
        <v>4357</v>
      </c>
      <c r="J49" s="83">
        <f>'Свод разд 3'!R104</f>
        <v>960</v>
      </c>
      <c r="K49" s="73"/>
      <c r="L49" s="79"/>
      <c r="M49" s="73"/>
    </row>
    <row r="50" spans="1:13" ht="27" customHeight="1" x14ac:dyDescent="0.2">
      <c r="A50" s="77" t="s">
        <v>76</v>
      </c>
      <c r="B50" s="192" t="s">
        <v>31</v>
      </c>
      <c r="C50" s="193"/>
      <c r="D50" s="193"/>
      <c r="E50" s="193"/>
      <c r="F50" s="194"/>
      <c r="G50" s="83">
        <f>'Свод разд 3'!S104</f>
        <v>54506</v>
      </c>
      <c r="H50" s="83">
        <f>'Свод разд 3'!T104</f>
        <v>104</v>
      </c>
      <c r="I50" s="83">
        <f>'Свод разд 3'!U104</f>
        <v>42645</v>
      </c>
      <c r="J50" s="83">
        <f>'Свод разд 3'!V104</f>
        <v>14625</v>
      </c>
      <c r="K50" s="73"/>
      <c r="L50" s="73"/>
      <c r="M50" s="73"/>
    </row>
    <row r="51" spans="1:13" ht="27" customHeight="1" x14ac:dyDescent="0.2">
      <c r="A51" s="77" t="s">
        <v>77</v>
      </c>
      <c r="B51" s="192" t="s">
        <v>32</v>
      </c>
      <c r="C51" s="193"/>
      <c r="D51" s="193"/>
      <c r="E51" s="193"/>
      <c r="F51" s="194"/>
      <c r="G51" s="83">
        <f>'Свод разд 3'!W104</f>
        <v>59576</v>
      </c>
      <c r="H51" s="83">
        <f>'Свод разд 3'!X104</f>
        <v>51</v>
      </c>
      <c r="I51" s="83">
        <f>'Свод разд 3'!Y104</f>
        <v>46147</v>
      </c>
      <c r="J51" s="83">
        <f>'Свод разд 3'!Z104</f>
        <v>15706</v>
      </c>
      <c r="K51" s="73"/>
      <c r="L51" s="73"/>
      <c r="M51" s="73"/>
    </row>
    <row r="52" spans="1:13" ht="27" customHeight="1" x14ac:dyDescent="0.2">
      <c r="A52" s="77" t="s">
        <v>78</v>
      </c>
      <c r="B52" s="192" t="s">
        <v>33</v>
      </c>
      <c r="C52" s="193"/>
      <c r="D52" s="193"/>
      <c r="E52" s="193"/>
      <c r="F52" s="194"/>
      <c r="G52" s="83">
        <f>'Свод разд 3'!AA104</f>
        <v>33879</v>
      </c>
      <c r="H52" s="83">
        <f>'Свод разд 3'!AB104</f>
        <v>49</v>
      </c>
      <c r="I52" s="83">
        <f>'Свод разд 3'!AC104</f>
        <v>27244</v>
      </c>
      <c r="J52" s="83">
        <f>'Свод разд 3'!AD104</f>
        <v>7364</v>
      </c>
      <c r="K52" s="73"/>
      <c r="L52" s="73"/>
      <c r="M52" s="73"/>
    </row>
    <row r="53" spans="1:13" ht="27" customHeight="1" x14ac:dyDescent="0.2">
      <c r="A53" s="77" t="s">
        <v>80</v>
      </c>
      <c r="B53" s="192" t="s">
        <v>34</v>
      </c>
      <c r="C53" s="193"/>
      <c r="D53" s="193"/>
      <c r="E53" s="193"/>
      <c r="F53" s="194"/>
      <c r="G53" s="83">
        <f>'Свод разд 3'!AE104</f>
        <v>1516</v>
      </c>
      <c r="H53" s="83">
        <f>'Свод разд 3'!AF104</f>
        <v>0</v>
      </c>
      <c r="I53" s="83">
        <f>'Свод разд 3'!AG104</f>
        <v>1235</v>
      </c>
      <c r="J53" s="83">
        <f>'Свод разд 3'!AH104</f>
        <v>173</v>
      </c>
      <c r="K53" s="73"/>
      <c r="L53" s="79"/>
      <c r="M53" s="73"/>
    </row>
    <row r="54" spans="1:13" ht="27" customHeight="1" x14ac:dyDescent="0.2">
      <c r="A54" s="77" t="s">
        <v>82</v>
      </c>
      <c r="B54" s="192" t="s">
        <v>35</v>
      </c>
      <c r="C54" s="193"/>
      <c r="D54" s="193"/>
      <c r="E54" s="193"/>
      <c r="F54" s="194"/>
      <c r="G54" s="83">
        <f>'Свод разд 3'!AI104</f>
        <v>2618</v>
      </c>
      <c r="H54" s="83">
        <f>'Свод разд 3'!AJ104</f>
        <v>0</v>
      </c>
      <c r="I54" s="83">
        <f>'Свод разд 3'!AK104</f>
        <v>2228</v>
      </c>
      <c r="J54" s="83">
        <f>'Свод разд 3'!AL104</f>
        <v>347</v>
      </c>
      <c r="K54" s="73"/>
      <c r="L54" s="73"/>
      <c r="M54" s="73"/>
    </row>
    <row r="55" spans="1:13" ht="27" customHeight="1" x14ac:dyDescent="0.2">
      <c r="A55" s="77" t="s">
        <v>85</v>
      </c>
      <c r="B55" s="192" t="s">
        <v>36</v>
      </c>
      <c r="C55" s="193"/>
      <c r="D55" s="193"/>
      <c r="E55" s="193"/>
      <c r="F55" s="194"/>
      <c r="G55" s="83">
        <f>'Свод разд 3'!AM104</f>
        <v>3178</v>
      </c>
      <c r="H55" s="83">
        <f>'Свод разд 3'!AN104</f>
        <v>0</v>
      </c>
      <c r="I55" s="83">
        <f>'Свод разд 3'!AO104</f>
        <v>2329</v>
      </c>
      <c r="J55" s="83">
        <f>'Свод разд 3'!AP104</f>
        <v>741</v>
      </c>
      <c r="K55" s="73"/>
      <c r="L55" s="73"/>
      <c r="M55" s="73"/>
    </row>
    <row r="56" spans="1:13" ht="27" customHeight="1" x14ac:dyDescent="0.2">
      <c r="A56" s="77" t="s">
        <v>86</v>
      </c>
      <c r="B56" s="192" t="s">
        <v>93</v>
      </c>
      <c r="C56" s="193"/>
      <c r="D56" s="193"/>
      <c r="E56" s="193"/>
      <c r="F56" s="194"/>
      <c r="G56" s="83">
        <f>'Свод разд 3'!AQ104</f>
        <v>106</v>
      </c>
      <c r="H56" s="83">
        <f>'Свод разд 3'!AR104</f>
        <v>33</v>
      </c>
      <c r="I56" s="83">
        <f>'Свод разд 3'!AS104</f>
        <v>57</v>
      </c>
      <c r="J56" s="83">
        <f>'Свод разд 3'!AT104</f>
        <v>3</v>
      </c>
      <c r="K56" s="73"/>
      <c r="L56" s="73"/>
      <c r="M56" s="73"/>
    </row>
    <row r="57" spans="1:13" ht="27" customHeight="1" x14ac:dyDescent="0.2">
      <c r="A57" s="77" t="s">
        <v>88</v>
      </c>
      <c r="B57" s="192" t="s">
        <v>94</v>
      </c>
      <c r="C57" s="193"/>
      <c r="D57" s="193"/>
      <c r="E57" s="193"/>
      <c r="F57" s="194"/>
      <c r="G57" s="83">
        <f>'Свод разд 3'!AU104</f>
        <v>38</v>
      </c>
      <c r="H57" s="83">
        <f>'Свод разд 3'!AV104</f>
        <v>38</v>
      </c>
      <c r="I57" s="83">
        <f>'Свод разд 3'!AW104</f>
        <v>37</v>
      </c>
      <c r="J57" s="83">
        <f>'Свод разд 3'!AX104</f>
        <v>1</v>
      </c>
      <c r="K57" s="73"/>
      <c r="L57" s="73"/>
      <c r="M57" s="73"/>
    </row>
    <row r="58" spans="1:13" ht="27" customHeight="1" x14ac:dyDescent="0.2">
      <c r="A58" s="77" t="s">
        <v>89</v>
      </c>
      <c r="B58" s="192" t="s">
        <v>155</v>
      </c>
      <c r="C58" s="193"/>
      <c r="D58" s="193"/>
      <c r="E58" s="193"/>
      <c r="F58" s="194"/>
      <c r="G58" s="83">
        <f>'Свод разд 3'!AY104</f>
        <v>663</v>
      </c>
      <c r="H58" s="83">
        <f>'Свод разд 3'!AZ104</f>
        <v>89</v>
      </c>
      <c r="I58" s="83">
        <f>'Свод разд 3'!BA104</f>
        <v>532</v>
      </c>
      <c r="J58" s="83">
        <f>'Свод разд 3'!BB104</f>
        <v>26</v>
      </c>
      <c r="K58" s="73"/>
      <c r="L58" s="73"/>
      <c r="M58" s="73"/>
    </row>
    <row r="59" spans="1:13" ht="27" customHeight="1" x14ac:dyDescent="0.2">
      <c r="A59" s="77" t="s">
        <v>96</v>
      </c>
      <c r="B59" s="192" t="s">
        <v>156</v>
      </c>
      <c r="C59" s="193"/>
      <c r="D59" s="193"/>
      <c r="E59" s="193"/>
      <c r="F59" s="194"/>
      <c r="G59" s="83">
        <f>'Свод разд 3'!BC104</f>
        <v>110</v>
      </c>
      <c r="H59" s="83">
        <f>'Свод разд 3'!BD104</f>
        <v>39</v>
      </c>
      <c r="I59" s="83">
        <f>'Свод разд 3'!BE104</f>
        <v>82</v>
      </c>
      <c r="J59" s="83">
        <f>'Свод разд 3'!BF104</f>
        <v>18</v>
      </c>
      <c r="K59" s="73"/>
      <c r="L59" s="73"/>
      <c r="M59" s="73"/>
    </row>
    <row r="60" spans="1:13" ht="33" customHeight="1" x14ac:dyDescent="0.2">
      <c r="A60" s="77">
        <v>12</v>
      </c>
      <c r="B60" s="192" t="s">
        <v>157</v>
      </c>
      <c r="C60" s="193"/>
      <c r="D60" s="193"/>
      <c r="E60" s="193"/>
      <c r="F60" s="194"/>
      <c r="G60" s="83">
        <f>'Свод разд 3'!BG104</f>
        <v>81</v>
      </c>
      <c r="H60" s="83">
        <f>'Свод разд 3'!BH104</f>
        <v>79</v>
      </c>
      <c r="I60" s="83">
        <f>'Свод разд 3'!BI104</f>
        <v>45</v>
      </c>
      <c r="J60" s="83">
        <f>'Свод разд 3'!BJ104</f>
        <v>2</v>
      </c>
      <c r="K60" s="73"/>
      <c r="L60" s="73"/>
      <c r="M60" s="73"/>
    </row>
    <row r="61" spans="1:13" ht="33" customHeight="1" x14ac:dyDescent="0.2">
      <c r="A61" s="77" t="s">
        <v>97</v>
      </c>
      <c r="B61" s="192" t="s">
        <v>158</v>
      </c>
      <c r="C61" s="193"/>
      <c r="D61" s="193"/>
      <c r="E61" s="193"/>
      <c r="F61" s="194"/>
      <c r="G61" s="83">
        <f>'Свод разд 3'!BK104</f>
        <v>263</v>
      </c>
      <c r="H61" s="83">
        <f>'Свод разд 3'!BL104</f>
        <v>261</v>
      </c>
      <c r="I61" s="83">
        <f>'Свод разд 3'!BM104</f>
        <v>197</v>
      </c>
      <c r="J61" s="83">
        <f>'Свод разд 3'!BN104</f>
        <v>32</v>
      </c>
      <c r="K61" s="73"/>
      <c r="L61" s="73"/>
      <c r="M61" s="73"/>
    </row>
    <row r="62" spans="1:13" ht="27" customHeight="1" x14ac:dyDescent="0.2">
      <c r="A62" s="77" t="s">
        <v>98</v>
      </c>
      <c r="B62" s="192" t="s">
        <v>159</v>
      </c>
      <c r="C62" s="193"/>
      <c r="D62" s="193"/>
      <c r="E62" s="193"/>
      <c r="F62" s="194"/>
      <c r="G62" s="171">
        <v>1</v>
      </c>
      <c r="H62" s="171">
        <v>1</v>
      </c>
      <c r="I62" s="171">
        <f>'Свод разд 3'!BQ104</f>
        <v>0</v>
      </c>
      <c r="J62" s="171">
        <f>'Свод разд 3'!BR104</f>
        <v>0</v>
      </c>
      <c r="K62" s="73"/>
      <c r="L62" s="73"/>
      <c r="M62" s="73"/>
    </row>
    <row r="63" spans="1:13" ht="27" customHeight="1" x14ac:dyDescent="0.2">
      <c r="A63" s="77" t="s">
        <v>99</v>
      </c>
      <c r="B63" s="192" t="s">
        <v>160</v>
      </c>
      <c r="C63" s="193"/>
      <c r="D63" s="193"/>
      <c r="E63" s="193"/>
      <c r="F63" s="194"/>
      <c r="G63" s="171">
        <v>23</v>
      </c>
      <c r="H63" s="171">
        <v>23</v>
      </c>
      <c r="I63" s="171">
        <v>19</v>
      </c>
      <c r="J63" s="171">
        <v>2</v>
      </c>
      <c r="K63" s="73"/>
      <c r="L63" s="73"/>
      <c r="M63" s="73"/>
    </row>
    <row r="64" spans="1:13" ht="27" customHeight="1" x14ac:dyDescent="0.2">
      <c r="A64" s="77" t="s">
        <v>100</v>
      </c>
      <c r="B64" s="192" t="s">
        <v>161</v>
      </c>
      <c r="C64" s="193"/>
      <c r="D64" s="193"/>
      <c r="E64" s="193"/>
      <c r="F64" s="194"/>
      <c r="G64" s="84">
        <v>2</v>
      </c>
      <c r="H64" s="84">
        <v>2</v>
      </c>
      <c r="I64" s="84">
        <v>1</v>
      </c>
      <c r="J64" s="84">
        <f>'Свод разд 3'!BZ104</f>
        <v>0</v>
      </c>
      <c r="K64" s="73"/>
      <c r="L64" s="73"/>
      <c r="M64" s="73"/>
    </row>
    <row r="65" spans="1:13" ht="27" customHeight="1" x14ac:dyDescent="0.2">
      <c r="A65" s="76" t="s">
        <v>103</v>
      </c>
      <c r="B65" s="187" t="s">
        <v>102</v>
      </c>
      <c r="C65" s="187"/>
      <c r="D65" s="187"/>
      <c r="E65" s="187"/>
      <c r="F65" s="187"/>
      <c r="G65" s="83">
        <f>'Свод разд 3'!CA104</f>
        <v>0</v>
      </c>
      <c r="H65" s="83">
        <f>'Свод разд 3'!CB104</f>
        <v>0</v>
      </c>
      <c r="I65" s="83">
        <f>'Свод разд 3'!CC104</f>
        <v>0</v>
      </c>
      <c r="J65" s="83">
        <f>'Свод разд 3'!CD104</f>
        <v>0</v>
      </c>
      <c r="K65" s="73"/>
      <c r="L65" s="73"/>
      <c r="M65" s="73"/>
    </row>
    <row r="66" spans="1:13" ht="27" customHeight="1" x14ac:dyDescent="0.2">
      <c r="A66" s="76" t="s">
        <v>104</v>
      </c>
      <c r="B66" s="187" t="s">
        <v>105</v>
      </c>
      <c r="C66" s="187"/>
      <c r="D66" s="187"/>
      <c r="E66" s="187"/>
      <c r="F66" s="187"/>
      <c r="G66" s="83">
        <f>'Свод разд 3'!CE104</f>
        <v>0</v>
      </c>
      <c r="H66" s="83">
        <f>'Свод разд 3'!CF104</f>
        <v>0</v>
      </c>
      <c r="I66" s="83">
        <f>'Свод разд 3'!CG104</f>
        <v>0</v>
      </c>
      <c r="J66" s="83">
        <f>'Свод разд 3'!CH104</f>
        <v>0</v>
      </c>
      <c r="K66" s="73"/>
      <c r="L66" s="73"/>
      <c r="M66" s="73"/>
    </row>
    <row r="67" spans="1:13" ht="27" customHeight="1" x14ac:dyDescent="0.2">
      <c r="A67" s="76" t="s">
        <v>140</v>
      </c>
      <c r="B67" s="187" t="s">
        <v>106</v>
      </c>
      <c r="C67" s="187"/>
      <c r="D67" s="187"/>
      <c r="E67" s="187"/>
      <c r="F67" s="187"/>
      <c r="G67" s="83">
        <f>'Свод разд 3'!CI104</f>
        <v>0</v>
      </c>
      <c r="H67" s="83">
        <f>'Свод разд 3'!CJ104</f>
        <v>0</v>
      </c>
      <c r="I67" s="83">
        <f>'Свод разд 3'!CK104</f>
        <v>0</v>
      </c>
      <c r="J67" s="83">
        <f>'Свод разд 3'!CL104</f>
        <v>0</v>
      </c>
      <c r="K67" s="73"/>
      <c r="L67" s="73"/>
      <c r="M67" s="73"/>
    </row>
    <row r="68" spans="1:13" ht="18.75" x14ac:dyDescent="0.2">
      <c r="A68" s="72"/>
      <c r="B68" s="73"/>
      <c r="C68" s="73"/>
      <c r="D68" s="73"/>
      <c r="E68" s="73"/>
      <c r="F68" s="73"/>
      <c r="G68" s="73"/>
      <c r="H68" s="73"/>
      <c r="I68" s="73"/>
      <c r="J68" s="74" t="s">
        <v>50</v>
      </c>
      <c r="K68" s="73"/>
      <c r="L68" s="73"/>
      <c r="M68" s="73"/>
    </row>
    <row r="69" spans="1:13" ht="63" customHeight="1" x14ac:dyDescent="0.2">
      <c r="A69" s="195" t="s">
        <v>107</v>
      </c>
      <c r="B69" s="195"/>
      <c r="C69" s="195"/>
      <c r="D69" s="195"/>
      <c r="E69" s="195"/>
      <c r="F69" s="195"/>
      <c r="G69" s="195"/>
      <c r="H69" s="195"/>
      <c r="I69" s="195"/>
      <c r="J69" s="195"/>
      <c r="K69" s="73"/>
      <c r="L69" s="73"/>
      <c r="M69" s="73"/>
    </row>
    <row r="70" spans="1:13" ht="20.25" customHeight="1" x14ac:dyDescent="0.2">
      <c r="A70" s="196" t="s">
        <v>38</v>
      </c>
      <c r="B70" s="197" t="s">
        <v>27</v>
      </c>
      <c r="C70" s="197"/>
      <c r="D70" s="197"/>
      <c r="E70" s="197"/>
      <c r="F70" s="197"/>
      <c r="G70" s="198" t="s">
        <v>39</v>
      </c>
      <c r="H70" s="198"/>
      <c r="I70" s="198"/>
      <c r="J70" s="198"/>
      <c r="K70" s="73"/>
      <c r="L70" s="73"/>
      <c r="M70" s="73"/>
    </row>
    <row r="71" spans="1:13" ht="13.5" customHeight="1" x14ac:dyDescent="0.2">
      <c r="A71" s="196"/>
      <c r="B71" s="197"/>
      <c r="C71" s="197"/>
      <c r="D71" s="197"/>
      <c r="E71" s="197"/>
      <c r="F71" s="197"/>
      <c r="G71" s="199" t="s">
        <v>4</v>
      </c>
      <c r="H71" s="199" t="s">
        <v>40</v>
      </c>
      <c r="I71" s="199"/>
      <c r="J71" s="199"/>
      <c r="K71" s="73"/>
      <c r="L71" s="73"/>
      <c r="M71" s="73"/>
    </row>
    <row r="72" spans="1:13" ht="140.25" customHeight="1" x14ac:dyDescent="0.2">
      <c r="A72" s="196"/>
      <c r="B72" s="197"/>
      <c r="C72" s="197"/>
      <c r="D72" s="197"/>
      <c r="E72" s="197"/>
      <c r="F72" s="197"/>
      <c r="G72" s="199"/>
      <c r="H72" s="80" t="s">
        <v>131</v>
      </c>
      <c r="I72" s="80" t="s">
        <v>132</v>
      </c>
      <c r="J72" s="80" t="s">
        <v>133</v>
      </c>
      <c r="K72" s="73"/>
      <c r="L72" s="73"/>
      <c r="M72" s="73"/>
    </row>
    <row r="73" spans="1:13" x14ac:dyDescent="0.2">
      <c r="A73" s="76">
        <v>1</v>
      </c>
      <c r="B73" s="186">
        <v>2</v>
      </c>
      <c r="C73" s="186"/>
      <c r="D73" s="186"/>
      <c r="E73" s="186"/>
      <c r="F73" s="186"/>
      <c r="G73" s="43">
        <v>3</v>
      </c>
      <c r="H73" s="43">
        <v>4</v>
      </c>
      <c r="I73" s="43">
        <v>5</v>
      </c>
      <c r="J73" s="43">
        <v>6</v>
      </c>
      <c r="K73" s="73"/>
      <c r="L73" s="73"/>
      <c r="M73" s="73"/>
    </row>
    <row r="74" spans="1:13" ht="30" customHeight="1" x14ac:dyDescent="0.2">
      <c r="A74" s="76">
        <v>1</v>
      </c>
      <c r="B74" s="213" t="s">
        <v>41</v>
      </c>
      <c r="C74" s="213"/>
      <c r="D74" s="213"/>
      <c r="E74" s="213"/>
      <c r="F74" s="213"/>
      <c r="G74" s="83">
        <f>SUM(G75:G80)</f>
        <v>345</v>
      </c>
      <c r="H74" s="83">
        <f>SUM(H75:H80)</f>
        <v>226</v>
      </c>
      <c r="I74" s="83">
        <f>SUM(I75:I80)</f>
        <v>115</v>
      </c>
      <c r="J74" s="83">
        <f>SUM(J75:J80)</f>
        <v>4</v>
      </c>
      <c r="K74" s="73"/>
      <c r="L74" s="79"/>
      <c r="M74" s="73"/>
    </row>
    <row r="75" spans="1:13" ht="30" customHeight="1" x14ac:dyDescent="0.2">
      <c r="A75" s="76" t="s">
        <v>72</v>
      </c>
      <c r="B75" s="215" t="s">
        <v>26</v>
      </c>
      <c r="C75" s="208" t="s">
        <v>42</v>
      </c>
      <c r="D75" s="208"/>
      <c r="E75" s="208"/>
      <c r="F75" s="208"/>
      <c r="G75" s="83">
        <f t="shared" ref="G75:G80" si="0">H75+I75+J75</f>
        <v>4</v>
      </c>
      <c r="H75" s="83">
        <f>'Свод разд 4'!H104</f>
        <v>3</v>
      </c>
      <c r="I75" s="83">
        <f>'Свод разд 4'!I104</f>
        <v>1</v>
      </c>
      <c r="J75" s="83">
        <f>'Свод разд 4'!J104</f>
        <v>0</v>
      </c>
      <c r="K75" s="73"/>
      <c r="L75" s="79"/>
      <c r="M75" s="73"/>
    </row>
    <row r="76" spans="1:13" ht="30" customHeight="1" x14ac:dyDescent="0.2">
      <c r="A76" s="76" t="s">
        <v>75</v>
      </c>
      <c r="B76" s="216"/>
      <c r="C76" s="208" t="s">
        <v>108</v>
      </c>
      <c r="D76" s="208"/>
      <c r="E76" s="208"/>
      <c r="F76" s="208"/>
      <c r="G76" s="83">
        <f t="shared" si="0"/>
        <v>0</v>
      </c>
      <c r="H76" s="83">
        <f>'Свод разд 4'!L104</f>
        <v>0</v>
      </c>
      <c r="I76" s="83">
        <f>'Свод разд 4'!M104</f>
        <v>0</v>
      </c>
      <c r="J76" s="83">
        <f>'Свод разд 4'!N104</f>
        <v>0</v>
      </c>
      <c r="K76" s="73"/>
      <c r="L76" s="79"/>
      <c r="M76" s="73"/>
    </row>
    <row r="77" spans="1:13" ht="30" customHeight="1" x14ac:dyDescent="0.2">
      <c r="A77" s="76" t="s">
        <v>91</v>
      </c>
      <c r="B77" s="216"/>
      <c r="C77" s="208" t="s">
        <v>162</v>
      </c>
      <c r="D77" s="208"/>
      <c r="E77" s="208"/>
      <c r="F77" s="208"/>
      <c r="G77" s="83">
        <f t="shared" si="0"/>
        <v>83</v>
      </c>
      <c r="H77" s="83">
        <f>'Свод разд 4'!P104</f>
        <v>68</v>
      </c>
      <c r="I77" s="83">
        <f>'Свод разд 4'!Q104</f>
        <v>15</v>
      </c>
      <c r="J77" s="83">
        <f>'Свод разд 4'!R104</f>
        <v>0</v>
      </c>
      <c r="K77" s="73"/>
      <c r="L77" s="73"/>
      <c r="M77" s="73"/>
    </row>
    <row r="78" spans="1:13" ht="30" customHeight="1" x14ac:dyDescent="0.2">
      <c r="A78" s="76" t="s">
        <v>92</v>
      </c>
      <c r="B78" s="216"/>
      <c r="C78" s="218" t="s">
        <v>146</v>
      </c>
      <c r="D78" s="218"/>
      <c r="E78" s="218"/>
      <c r="F78" s="218"/>
      <c r="G78" s="83">
        <f t="shared" si="0"/>
        <v>26</v>
      </c>
      <c r="H78" s="83">
        <f>'Свод разд 4'!T104</f>
        <v>14</v>
      </c>
      <c r="I78" s="83">
        <f>'Свод разд 4'!U104</f>
        <v>12</v>
      </c>
      <c r="J78" s="83">
        <f>'Свод разд 4'!V104</f>
        <v>0</v>
      </c>
      <c r="K78" s="73"/>
      <c r="L78" s="73"/>
      <c r="M78" s="73"/>
    </row>
    <row r="79" spans="1:13" ht="42.75" customHeight="1" x14ac:dyDescent="0.2">
      <c r="A79" s="76" t="s">
        <v>109</v>
      </c>
      <c r="B79" s="216"/>
      <c r="C79" s="208" t="s">
        <v>163</v>
      </c>
      <c r="D79" s="208"/>
      <c r="E79" s="208"/>
      <c r="F79" s="208"/>
      <c r="G79" s="83">
        <f t="shared" si="0"/>
        <v>65</v>
      </c>
      <c r="H79" s="83">
        <f>'Свод разд 4'!X104</f>
        <v>29</v>
      </c>
      <c r="I79" s="83">
        <f>'Свод разд 4'!Y104</f>
        <v>33</v>
      </c>
      <c r="J79" s="83">
        <f>'Свод разд 4'!Z104</f>
        <v>3</v>
      </c>
      <c r="K79" s="73"/>
      <c r="L79" s="73"/>
      <c r="M79" s="73"/>
    </row>
    <row r="80" spans="1:13" ht="30" customHeight="1" x14ac:dyDescent="0.2">
      <c r="A80" s="76" t="s">
        <v>110</v>
      </c>
      <c r="B80" s="217"/>
      <c r="C80" s="208" t="s">
        <v>45</v>
      </c>
      <c r="D80" s="208"/>
      <c r="E80" s="208"/>
      <c r="F80" s="208"/>
      <c r="G80" s="83">
        <f t="shared" si="0"/>
        <v>167</v>
      </c>
      <c r="H80" s="83">
        <f>'Свод разд 4'!AB104</f>
        <v>112</v>
      </c>
      <c r="I80" s="83">
        <f>'Свод разд 4'!AC104</f>
        <v>54</v>
      </c>
      <c r="J80" s="83">
        <f>'Свод разд 4'!AD104</f>
        <v>1</v>
      </c>
      <c r="K80" s="73"/>
      <c r="L80" s="73"/>
      <c r="M80" s="73"/>
    </row>
    <row r="81" spans="1:13" ht="30" customHeight="1" x14ac:dyDescent="0.2">
      <c r="A81" s="76" t="s">
        <v>76</v>
      </c>
      <c r="B81" s="213" t="s">
        <v>46</v>
      </c>
      <c r="C81" s="213"/>
      <c r="D81" s="213"/>
      <c r="E81" s="213"/>
      <c r="F81" s="213"/>
      <c r="G81" s="83">
        <f>'Свод разд 4'!AE104</f>
        <v>17443</v>
      </c>
      <c r="H81" s="83">
        <f>'Свод разд 4'!AF104</f>
        <v>16027</v>
      </c>
      <c r="I81" s="83">
        <f>'Свод разд 4'!AG104</f>
        <v>1412</v>
      </c>
      <c r="J81" s="83">
        <f>'Свод разд 4'!AH104</f>
        <v>4</v>
      </c>
      <c r="K81" s="79"/>
      <c r="L81" s="79"/>
      <c r="M81" s="79"/>
    </row>
    <row r="82" spans="1:13" ht="30" customHeight="1" x14ac:dyDescent="0.2">
      <c r="A82" s="76" t="s">
        <v>111</v>
      </c>
      <c r="B82" s="214" t="s">
        <v>26</v>
      </c>
      <c r="C82" s="208" t="s">
        <v>47</v>
      </c>
      <c r="D82" s="208"/>
      <c r="E82" s="208"/>
      <c r="F82" s="208"/>
      <c r="G82" s="83">
        <f>H82+I82+J82</f>
        <v>10393</v>
      </c>
      <c r="H82" s="83">
        <f>'Свод разд 4'!AJ104</f>
        <v>9304</v>
      </c>
      <c r="I82" s="83">
        <f>'Свод разд 4'!AK104</f>
        <v>1086</v>
      </c>
      <c r="J82" s="83">
        <f>'Свод разд 4'!AL104</f>
        <v>3</v>
      </c>
      <c r="K82" s="79"/>
      <c r="L82" s="73"/>
      <c r="M82" s="73"/>
    </row>
    <row r="83" spans="1:13" ht="30" customHeight="1" x14ac:dyDescent="0.2">
      <c r="A83" s="76" t="s">
        <v>112</v>
      </c>
      <c r="B83" s="214"/>
      <c r="C83" s="208" t="s">
        <v>113</v>
      </c>
      <c r="D83" s="208"/>
      <c r="E83" s="208"/>
      <c r="F83" s="208"/>
      <c r="G83" s="83">
        <f>H83+I83+J83</f>
        <v>5164</v>
      </c>
      <c r="H83" s="83">
        <f>'Свод разд 4'!AN104</f>
        <v>4941</v>
      </c>
      <c r="I83" s="83">
        <f>'Свод разд 4'!AO104</f>
        <v>222</v>
      </c>
      <c r="J83" s="83">
        <f>'Свод разд 4'!AP104</f>
        <v>1</v>
      </c>
      <c r="K83" s="79"/>
      <c r="L83" s="73"/>
      <c r="M83" s="73"/>
    </row>
    <row r="84" spans="1:13" ht="30" customHeight="1" x14ac:dyDescent="0.2">
      <c r="A84" s="76" t="s">
        <v>114</v>
      </c>
      <c r="B84" s="214"/>
      <c r="C84" s="208" t="s">
        <v>108</v>
      </c>
      <c r="D84" s="208"/>
      <c r="E84" s="208"/>
      <c r="F84" s="208"/>
      <c r="G84" s="83">
        <f>H84+I84+J84</f>
        <v>621</v>
      </c>
      <c r="H84" s="83">
        <f>'Свод разд 4'!AR104</f>
        <v>618</v>
      </c>
      <c r="I84" s="83">
        <f>'Свод разд 4'!AS104</f>
        <v>3</v>
      </c>
      <c r="J84" s="83">
        <f>'Свод разд 4'!AT104</f>
        <v>0</v>
      </c>
      <c r="K84" s="79"/>
      <c r="L84" s="73"/>
      <c r="M84" s="73"/>
    </row>
    <row r="85" spans="1:13" ht="30" customHeight="1" x14ac:dyDescent="0.2">
      <c r="A85" s="76" t="s">
        <v>115</v>
      </c>
      <c r="B85" s="214"/>
      <c r="C85" s="208" t="s">
        <v>48</v>
      </c>
      <c r="D85" s="208"/>
      <c r="E85" s="208"/>
      <c r="F85" s="208"/>
      <c r="G85" s="83">
        <f>H85+I85+J85</f>
        <v>1265</v>
      </c>
      <c r="H85" s="83">
        <f>'Свод разд 4'!AV104</f>
        <v>1164</v>
      </c>
      <c r="I85" s="83">
        <f>'Свод разд 4'!AW104</f>
        <v>101</v>
      </c>
      <c r="J85" s="83">
        <f>'Свод разд 4'!AX104</f>
        <v>0</v>
      </c>
      <c r="K85" s="79"/>
      <c r="L85" s="73"/>
      <c r="M85" s="73"/>
    </row>
    <row r="86" spans="1:13" ht="36.75" customHeight="1" x14ac:dyDescent="0.2">
      <c r="A86" s="76" t="s">
        <v>77</v>
      </c>
      <c r="B86" s="214"/>
      <c r="C86" s="208" t="s">
        <v>164</v>
      </c>
      <c r="D86" s="208"/>
      <c r="E86" s="208"/>
      <c r="F86" s="208"/>
      <c r="G86" s="83">
        <f>H86+I86+J86</f>
        <v>0</v>
      </c>
      <c r="H86" s="83">
        <f>'Свод разд 4'!AZ104</f>
        <v>0</v>
      </c>
      <c r="I86" s="83">
        <f>'Свод разд 4'!BA104</f>
        <v>0</v>
      </c>
      <c r="J86" s="83">
        <f>'Свод разд 4'!BB104</f>
        <v>0</v>
      </c>
      <c r="K86" s="73"/>
      <c r="L86" s="73"/>
      <c r="M86" s="73"/>
    </row>
    <row r="87" spans="1:13" x14ac:dyDescent="0.2">
      <c r="A87" s="72"/>
      <c r="B87" s="73"/>
      <c r="C87" s="73"/>
      <c r="D87" s="73"/>
      <c r="E87" s="73"/>
      <c r="F87" s="73"/>
      <c r="G87" s="73"/>
      <c r="H87" s="79"/>
      <c r="I87" s="79"/>
      <c r="J87" s="73"/>
      <c r="K87" s="73"/>
      <c r="L87" s="73"/>
      <c r="M87" s="73"/>
    </row>
    <row r="88" spans="1:13" x14ac:dyDescent="0.2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1:13" x14ac:dyDescent="0.2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1:13" x14ac:dyDescent="0.2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1:13" ht="13.5" thickBot="1" x14ac:dyDescent="0.2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ht="30" customHeight="1" x14ac:dyDescent="0.2">
      <c r="A92" s="72"/>
      <c r="B92" s="204" t="s">
        <v>51</v>
      </c>
      <c r="C92" s="205"/>
      <c r="D92" s="205"/>
      <c r="E92" s="205"/>
      <c r="F92" s="205"/>
      <c r="G92" s="205"/>
      <c r="H92" s="206"/>
      <c r="I92" s="86">
        <f>'Свод разд 4а'!C101</f>
        <v>51</v>
      </c>
      <c r="J92" s="73"/>
      <c r="K92" s="73"/>
      <c r="L92" s="73"/>
      <c r="M92" s="73"/>
    </row>
    <row r="93" spans="1:13" ht="30" customHeight="1" x14ac:dyDescent="0.2">
      <c r="A93" s="72"/>
      <c r="B93" s="207" t="s">
        <v>52</v>
      </c>
      <c r="C93" s="208"/>
      <c r="D93" s="208"/>
      <c r="E93" s="208"/>
      <c r="F93" s="208"/>
      <c r="G93" s="208"/>
      <c r="H93" s="209"/>
      <c r="I93" s="87">
        <f>'Свод разд 4а'!D101</f>
        <v>4151</v>
      </c>
      <c r="J93" s="73"/>
      <c r="K93" s="73"/>
      <c r="L93" s="73"/>
      <c r="M93" s="73"/>
    </row>
    <row r="94" spans="1:13" ht="30" customHeight="1" thickBot="1" x14ac:dyDescent="0.25">
      <c r="A94" s="72"/>
      <c r="B94" s="210" t="s">
        <v>53</v>
      </c>
      <c r="C94" s="211"/>
      <c r="D94" s="211"/>
      <c r="E94" s="211"/>
      <c r="F94" s="211"/>
      <c r="G94" s="211"/>
      <c r="H94" s="212"/>
      <c r="I94" s="88">
        <f>'Свод разд 4а'!E101</f>
        <v>4.0416455696202516E-2</v>
      </c>
      <c r="J94" s="73"/>
      <c r="K94" s="73"/>
      <c r="L94" s="73"/>
      <c r="M94" s="73"/>
    </row>
    <row r="95" spans="1:13" x14ac:dyDescent="0.2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1:13" ht="42.75" customHeight="1" x14ac:dyDescent="0.3">
      <c r="A96" s="72"/>
      <c r="B96" s="73"/>
      <c r="C96" s="201" t="s">
        <v>253</v>
      </c>
      <c r="D96" s="201"/>
      <c r="E96" s="201"/>
      <c r="F96" s="201"/>
      <c r="G96" s="201"/>
      <c r="H96" s="201"/>
      <c r="I96" s="201"/>
      <c r="J96" s="201"/>
      <c r="K96" s="73"/>
      <c r="L96" s="73"/>
      <c r="M96" s="73"/>
    </row>
    <row r="97" spans="1:13" ht="37.5" customHeight="1" x14ac:dyDescent="0.2">
      <c r="A97" s="72"/>
      <c r="B97" s="73"/>
      <c r="C97" s="202" t="s">
        <v>68</v>
      </c>
      <c r="D97" s="202"/>
      <c r="E97" s="202"/>
      <c r="F97" s="202"/>
      <c r="G97" s="202"/>
      <c r="H97" s="202"/>
      <c r="I97" s="202"/>
      <c r="J97" s="202"/>
      <c r="K97" s="73"/>
      <c r="L97" s="73"/>
      <c r="M97" s="73"/>
    </row>
    <row r="98" spans="1:13" ht="24" customHeight="1" x14ac:dyDescent="0.25">
      <c r="A98" s="72"/>
      <c r="B98" s="73"/>
      <c r="C98" s="203"/>
      <c r="D98" s="203"/>
      <c r="E98" s="203"/>
      <c r="F98" s="203"/>
      <c r="G98" s="203"/>
      <c r="H98" s="203"/>
      <c r="I98" s="73"/>
      <c r="J98" s="73"/>
      <c r="K98" s="73"/>
      <c r="L98" s="73"/>
      <c r="M98" s="73"/>
    </row>
    <row r="99" spans="1:13" ht="24" customHeight="1" x14ac:dyDescent="0.3">
      <c r="A99" s="72"/>
      <c r="B99" s="73"/>
      <c r="C99" s="200" t="s">
        <v>263</v>
      </c>
      <c r="D99" s="200"/>
      <c r="E99" s="200"/>
      <c r="F99" s="200"/>
      <c r="G99" s="200"/>
      <c r="H99" s="200"/>
      <c r="I99" s="73"/>
      <c r="J99" s="73"/>
      <c r="K99" s="73"/>
      <c r="L99" s="73"/>
      <c r="M99" s="73"/>
    </row>
    <row r="100" spans="1:13" ht="33" customHeight="1" x14ac:dyDescent="0.25">
      <c r="A100" s="72"/>
      <c r="B100" s="73"/>
      <c r="C100" s="81" t="s">
        <v>54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ht="33" customHeight="1" x14ac:dyDescent="0.3">
      <c r="A101" s="72"/>
      <c r="B101" s="73"/>
      <c r="C101" s="82" t="s">
        <v>67</v>
      </c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3" ht="35.25" customHeight="1" x14ac:dyDescent="0.2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1:13" ht="24" customHeight="1" x14ac:dyDescent="0.2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ht="33" customHeight="1" x14ac:dyDescent="0.2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ht="24" customHeight="1" x14ac:dyDescent="0.2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ht="24" customHeight="1" x14ac:dyDescent="0.2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1:13" ht="35.25" customHeight="1" x14ac:dyDescent="0.2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1:13" ht="38.25" customHeight="1" x14ac:dyDescent="0.2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1:13" ht="33" customHeight="1" x14ac:dyDescent="0.2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1:13" ht="33" customHeight="1" x14ac:dyDescent="0.2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1:13" ht="30" customHeight="1" x14ac:dyDescent="0.2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1:13" ht="24" customHeight="1" x14ac:dyDescent="0.2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3" ht="24" customHeight="1" x14ac:dyDescent="0.2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3" ht="24" customHeight="1" x14ac:dyDescent="0.2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1:13" ht="24" customHeight="1" x14ac:dyDescent="0.2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1:13" ht="24" customHeight="1" x14ac:dyDescent="0.2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1:13" ht="33" customHeight="1" x14ac:dyDescent="0.2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1:13" ht="33" customHeight="1" x14ac:dyDescent="0.2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1:13" ht="24" customHeight="1" x14ac:dyDescent="0.2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1:13" ht="24" customHeight="1" x14ac:dyDescent="0.2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1:13" ht="36.75" customHeight="1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1:13" ht="33" customHeight="1" x14ac:dyDescent="0.2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ht="33.75" customHeight="1" x14ac:dyDescent="0.2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1:13" ht="33" customHeight="1" x14ac:dyDescent="0.2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13" ht="24" customHeight="1" x14ac:dyDescent="0.2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1:13" ht="33" customHeight="1" x14ac:dyDescent="0.2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1:13" ht="33" customHeight="1" x14ac:dyDescent="0.2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1:13" ht="24" customHeight="1" x14ac:dyDescent="0.2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1:13" ht="48.75" customHeight="1" x14ac:dyDescent="0.2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1:13" ht="24" customHeight="1" x14ac:dyDescent="0.2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1:13" ht="33" customHeight="1" x14ac:dyDescent="0.2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1:13" ht="24" customHeight="1" x14ac:dyDescent="0.2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1:13" ht="24" customHeight="1" x14ac:dyDescent="0.2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1:13" ht="24" customHeight="1" x14ac:dyDescent="0.2"/>
    <row r="135" spans="1:13" ht="24" customHeight="1" x14ac:dyDescent="0.2"/>
    <row r="136" spans="1:13" ht="24" customHeight="1" x14ac:dyDescent="0.2"/>
    <row r="137" spans="1:13" ht="24" customHeight="1" x14ac:dyDescent="0.2"/>
    <row r="139" spans="1:13" ht="21.75" customHeight="1" x14ac:dyDescent="0.2"/>
    <row r="141" spans="1:13" ht="11.25" customHeight="1" x14ac:dyDescent="0.2"/>
  </sheetData>
  <mergeCells count="104">
    <mergeCell ref="H1:J1"/>
    <mergeCell ref="B23:C23"/>
    <mergeCell ref="B24:C24"/>
    <mergeCell ref="B49:F49"/>
    <mergeCell ref="B56:F56"/>
    <mergeCell ref="B58:F58"/>
    <mergeCell ref="B55:F55"/>
    <mergeCell ref="B57:F57"/>
    <mergeCell ref="B44:F44"/>
    <mergeCell ref="B45:F45"/>
    <mergeCell ref="B47:F47"/>
    <mergeCell ref="B42:F43"/>
    <mergeCell ref="G42:G43"/>
    <mergeCell ref="H42:J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1:C21"/>
    <mergeCell ref="C99:H99"/>
    <mergeCell ref="C96:J96"/>
    <mergeCell ref="C97:J97"/>
    <mergeCell ref="C98:H98"/>
    <mergeCell ref="B54:F54"/>
    <mergeCell ref="B92:H92"/>
    <mergeCell ref="B93:H93"/>
    <mergeCell ref="B94:H94"/>
    <mergeCell ref="B81:F81"/>
    <mergeCell ref="B82:B86"/>
    <mergeCell ref="C82:F82"/>
    <mergeCell ref="C83:F83"/>
    <mergeCell ref="C84:F84"/>
    <mergeCell ref="C85:F85"/>
    <mergeCell ref="C86:F86"/>
    <mergeCell ref="B74:F74"/>
    <mergeCell ref="B75:B80"/>
    <mergeCell ref="C75:F75"/>
    <mergeCell ref="C76:F76"/>
    <mergeCell ref="C77:F77"/>
    <mergeCell ref="C78:F78"/>
    <mergeCell ref="C79:F79"/>
    <mergeCell ref="C80:F80"/>
    <mergeCell ref="B60:F60"/>
    <mergeCell ref="A70:A72"/>
    <mergeCell ref="B70:F72"/>
    <mergeCell ref="G70:J70"/>
    <mergeCell ref="G71:G72"/>
    <mergeCell ref="H71:J71"/>
    <mergeCell ref="B73:F73"/>
    <mergeCell ref="B65:F65"/>
    <mergeCell ref="B67:F67"/>
    <mergeCell ref="B61:F61"/>
    <mergeCell ref="B63:F63"/>
    <mergeCell ref="B66:F66"/>
    <mergeCell ref="A69:J69"/>
    <mergeCell ref="B62:F62"/>
    <mergeCell ref="B64:F64"/>
    <mergeCell ref="B18:C20"/>
    <mergeCell ref="E18:E20"/>
    <mergeCell ref="F18:F20"/>
    <mergeCell ref="B59:F59"/>
    <mergeCell ref="B51:F51"/>
    <mergeCell ref="B52:F52"/>
    <mergeCell ref="B53:F53"/>
    <mergeCell ref="B34:C34"/>
    <mergeCell ref="B35:C35"/>
    <mergeCell ref="B36:C36"/>
    <mergeCell ref="B48:F48"/>
    <mergeCell ref="B50:F50"/>
    <mergeCell ref="B38:C38"/>
    <mergeCell ref="B39:C39"/>
    <mergeCell ref="B40:C40"/>
    <mergeCell ref="A41:J41"/>
    <mergeCell ref="A42:A43"/>
    <mergeCell ref="B37:C37"/>
    <mergeCell ref="A9:J9"/>
    <mergeCell ref="A10:J10"/>
    <mergeCell ref="A11:J11"/>
    <mergeCell ref="A12:J12"/>
    <mergeCell ref="B13:J13"/>
    <mergeCell ref="G18:G20"/>
    <mergeCell ref="B46:F46"/>
    <mergeCell ref="B14:J14"/>
    <mergeCell ref="H3:J3"/>
    <mergeCell ref="H4:J4"/>
    <mergeCell ref="H5:J5"/>
    <mergeCell ref="A6:J6"/>
    <mergeCell ref="A7:J7"/>
    <mergeCell ref="A8:J8"/>
    <mergeCell ref="A18:A20"/>
    <mergeCell ref="D18:D20"/>
    <mergeCell ref="B22:C22"/>
    <mergeCell ref="H19:I19"/>
    <mergeCell ref="H18:I18"/>
    <mergeCell ref="B15:J15"/>
    <mergeCell ref="B16:C16"/>
    <mergeCell ref="D16:F16"/>
    <mergeCell ref="G16:J16"/>
    <mergeCell ref="A17:J17"/>
  </mergeCells>
  <phoneticPr fontId="0" type="noConversion"/>
  <pageMargins left="0.59055118110236227" right="0.39370078740157483" top="0.19685039370078741" bottom="0.19685039370078741" header="0.51181102362204722" footer="0.51181102362204722"/>
  <pageSetup paperSize="9" scale="45" fitToHeight="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T280"/>
  <sheetViews>
    <sheetView topLeftCell="A2" zoomScale="110" zoomScaleNormal="110" workbookViewId="0">
      <pane xSplit="2" ySplit="4" topLeftCell="I6" activePane="bottomRight" state="frozen"/>
      <selection activeCell="A2" sqref="A2"/>
      <selection pane="topRight" activeCell="C2" sqref="C2"/>
      <selection pane="bottomLeft" activeCell="A6" sqref="A6"/>
      <selection pane="bottomRight" activeCell="R19" sqref="R19"/>
    </sheetView>
  </sheetViews>
  <sheetFormatPr defaultRowHeight="12.75" x14ac:dyDescent="0.2"/>
  <cols>
    <col min="1" max="1" width="3.28515625" style="53" customWidth="1"/>
    <col min="2" max="2" width="37.5703125" style="51" customWidth="1"/>
    <col min="3" max="3" width="8.5703125" style="51" customWidth="1"/>
    <col min="4" max="4" width="9.85546875" style="51" customWidth="1"/>
    <col min="5" max="5" width="6.42578125" style="51" customWidth="1"/>
    <col min="6" max="6" width="9.42578125" style="52" customWidth="1"/>
    <col min="7" max="7" width="7.140625" style="51" customWidth="1"/>
    <col min="8" max="8" width="7" style="51" customWidth="1"/>
    <col min="9" max="9" width="6.42578125" style="51" customWidth="1"/>
    <col min="10" max="10" width="7.42578125" style="52" customWidth="1"/>
    <col min="11" max="11" width="8.140625" style="51" customWidth="1"/>
    <col min="12" max="12" width="7.140625" style="51" customWidth="1"/>
    <col min="13" max="13" width="6.28515625" style="51" customWidth="1"/>
    <col min="14" max="14" width="6.7109375" style="52" customWidth="1"/>
    <col min="15" max="17" width="6.7109375" style="53" customWidth="1"/>
    <col min="18" max="18" width="11.28515625" style="52" customWidth="1"/>
    <col min="19" max="19" width="12.28515625" style="51" customWidth="1"/>
    <col min="20" max="20" width="9.140625" style="51" customWidth="1"/>
    <col min="21" max="21" width="11.28515625" style="51" customWidth="1"/>
    <col min="22" max="22" width="11.7109375" style="52" customWidth="1"/>
    <col min="23" max="23" width="11" style="51" customWidth="1"/>
    <col min="24" max="25" width="10.7109375" style="51" customWidth="1"/>
    <col min="26" max="26" width="7.42578125" style="52" customWidth="1"/>
    <col min="27" max="27" width="9.140625" style="51" customWidth="1"/>
    <col min="28" max="28" width="7.42578125" style="52" customWidth="1"/>
    <col min="29" max="29" width="9.140625" style="51" customWidth="1"/>
    <col min="30" max="30" width="10" style="52" customWidth="1"/>
    <col min="31" max="31" width="11.7109375" style="54" customWidth="1"/>
    <col min="32" max="32" width="9.5703125" style="52" customWidth="1"/>
    <col min="33" max="33" width="11" style="51" customWidth="1"/>
    <col min="34" max="34" width="10.7109375" style="51" customWidth="1"/>
    <col min="35" max="35" width="9.140625" style="51"/>
    <col min="36" max="36" width="7.85546875" style="51" customWidth="1"/>
    <col min="37" max="37" width="8.140625" style="51" customWidth="1"/>
    <col min="38" max="38" width="9.42578125" style="52" customWidth="1"/>
    <col min="39" max="40" width="9.140625" style="51"/>
    <col min="41" max="41" width="8.5703125" style="51" bestFit="1" customWidth="1"/>
    <col min="42" max="42" width="10.140625" style="51" customWidth="1"/>
    <col min="43" max="43" width="9.140625" style="51"/>
    <col min="44" max="44" width="10.42578125" style="52" customWidth="1"/>
    <col min="45" max="45" width="10.140625" style="51" customWidth="1"/>
    <col min="46" max="46" width="10" style="51" customWidth="1"/>
    <col min="47" max="47" width="9.140625" style="51"/>
    <col min="48" max="48" width="8.28515625" style="52" customWidth="1"/>
    <col min="49" max="49" width="10.7109375" style="51" customWidth="1"/>
    <col min="50" max="50" width="8" style="52" customWidth="1"/>
    <col min="51" max="51" width="9.140625" style="51"/>
    <col min="52" max="52" width="8.5703125" style="52" bestFit="1" customWidth="1"/>
    <col min="53" max="53" width="10.28515625" style="52" customWidth="1"/>
    <col min="54" max="54" width="7.85546875" style="52" customWidth="1"/>
    <col min="55" max="56" width="10.42578125" style="51" customWidth="1"/>
    <col min="57" max="57" width="9.140625" style="51"/>
    <col min="58" max="58" width="11.28515625" style="51" bestFit="1" customWidth="1"/>
    <col min="59" max="60" width="9.140625" style="51"/>
    <col min="61" max="61" width="11.28515625" style="52" bestFit="1" customWidth="1"/>
    <col min="62" max="62" width="10.85546875" style="51" customWidth="1"/>
    <col min="63" max="63" width="9.5703125" style="51" bestFit="1" customWidth="1"/>
    <col min="64" max="64" width="10.7109375" style="52" customWidth="1"/>
    <col min="65" max="66" width="10.140625" style="52" customWidth="1"/>
    <col min="67" max="67" width="10.85546875" style="52" customWidth="1"/>
    <col min="68" max="68" width="11.140625" style="52" customWidth="1"/>
    <col min="69" max="70" width="11.42578125" style="52" customWidth="1"/>
    <col min="71" max="71" width="10.85546875" style="52" customWidth="1"/>
    <col min="72" max="72" width="9.140625" style="52"/>
    <col min="73" max="73" width="10.85546875" style="54" customWidth="1"/>
    <col min="74" max="74" width="11.85546875" style="52" customWidth="1"/>
    <col min="75" max="75" width="9.7109375" style="52" customWidth="1"/>
    <col min="76" max="76" width="8.5703125" style="52" bestFit="1" customWidth="1"/>
    <col min="77" max="77" width="7" style="52" customWidth="1"/>
    <col min="78" max="78" width="6.5703125" style="52" customWidth="1"/>
    <col min="79" max="80" width="8.5703125" style="52" bestFit="1" customWidth="1"/>
    <col min="81" max="81" width="6.140625" style="52" customWidth="1"/>
    <col min="82" max="82" width="10" style="51" customWidth="1"/>
    <col min="83" max="84" width="7.28515625" style="51" customWidth="1"/>
    <col min="85" max="85" width="10" style="52" customWidth="1"/>
    <col min="86" max="86" width="9.85546875" style="51" customWidth="1"/>
    <col min="87" max="87" width="7.140625" style="55" customWidth="1"/>
    <col min="88" max="88" width="9.28515625" style="51" customWidth="1"/>
    <col min="89" max="90" width="8.5703125" style="51" bestFit="1" customWidth="1"/>
    <col min="91" max="91" width="11.85546875" style="51" customWidth="1"/>
    <col min="92" max="93" width="9.5703125" style="51" bestFit="1" customWidth="1"/>
    <col min="94" max="94" width="11.5703125" style="52" customWidth="1"/>
    <col min="95" max="95" width="10.5703125" style="52" customWidth="1"/>
    <col min="96" max="96" width="9.140625" style="52"/>
    <col min="97" max="97" width="12.42578125" style="54" customWidth="1"/>
    <col min="98" max="98" width="11.7109375" style="52" customWidth="1"/>
    <col min="99" max="99" width="10.140625" style="52" customWidth="1"/>
    <col min="100" max="100" width="9.140625" style="51"/>
    <col min="101" max="101" width="8.42578125" style="51" customWidth="1"/>
    <col min="102" max="102" width="9.140625" style="51"/>
    <col min="103" max="103" width="9.140625" style="52"/>
    <col min="104" max="104" width="9.140625" style="51"/>
    <col min="105" max="105" width="8" style="51" customWidth="1"/>
    <col min="106" max="106" width="7.7109375" style="51" customWidth="1"/>
    <col min="107" max="107" width="6.7109375" style="51" customWidth="1"/>
    <col min="108" max="108" width="6.85546875" style="51" customWidth="1"/>
    <col min="109" max="109" width="6.42578125" style="52" customWidth="1"/>
    <col min="110" max="16384" width="9.140625" style="51"/>
  </cols>
  <sheetData>
    <row r="1" spans="1:150" ht="44.25" customHeight="1" x14ac:dyDescent="0.2">
      <c r="A1" s="222" t="s">
        <v>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50" ht="45" customHeight="1" x14ac:dyDescent="0.2">
      <c r="A2" s="223" t="s">
        <v>0</v>
      </c>
      <c r="B2" s="224" t="s">
        <v>117</v>
      </c>
      <c r="C2" s="227" t="s">
        <v>6</v>
      </c>
      <c r="D2" s="228"/>
      <c r="E2" s="228"/>
      <c r="F2" s="229"/>
      <c r="G2" s="230" t="s">
        <v>122</v>
      </c>
      <c r="H2" s="231"/>
      <c r="I2" s="231"/>
      <c r="J2" s="232"/>
      <c r="K2" s="230" t="s">
        <v>123</v>
      </c>
      <c r="L2" s="236"/>
      <c r="M2" s="236"/>
      <c r="N2" s="245" t="s">
        <v>58</v>
      </c>
      <c r="O2" s="245"/>
      <c r="P2" s="245"/>
      <c r="Q2" s="245"/>
      <c r="R2" s="246" t="s">
        <v>10</v>
      </c>
      <c r="S2" s="246"/>
      <c r="T2" s="246"/>
      <c r="U2" s="246"/>
      <c r="V2" s="246"/>
      <c r="W2" s="246"/>
      <c r="X2" s="246" t="s">
        <v>148</v>
      </c>
      <c r="Y2" s="246"/>
      <c r="Z2" s="246"/>
      <c r="AA2" s="246"/>
      <c r="AB2" s="246"/>
      <c r="AC2" s="246"/>
      <c r="AD2" s="246"/>
      <c r="AE2" s="246"/>
      <c r="AF2" s="246"/>
      <c r="AG2" s="246"/>
      <c r="AH2" s="242" t="s">
        <v>149</v>
      </c>
      <c r="AI2" s="242"/>
      <c r="AJ2" s="242"/>
      <c r="AK2" s="242"/>
      <c r="AL2" s="242"/>
      <c r="AM2" s="242"/>
      <c r="AN2" s="242" t="s">
        <v>13</v>
      </c>
      <c r="AO2" s="242"/>
      <c r="AP2" s="242"/>
      <c r="AQ2" s="242"/>
      <c r="AR2" s="242"/>
      <c r="AS2" s="246" t="s">
        <v>148</v>
      </c>
      <c r="AT2" s="246"/>
      <c r="AU2" s="246"/>
      <c r="AV2" s="246"/>
      <c r="AW2" s="246"/>
      <c r="AX2" s="246"/>
      <c r="AY2" s="246"/>
      <c r="AZ2" s="246"/>
      <c r="BA2" s="242" t="s">
        <v>149</v>
      </c>
      <c r="BB2" s="242"/>
      <c r="BC2" s="242"/>
      <c r="BD2" s="242"/>
      <c r="BE2" s="242"/>
      <c r="BF2" s="247" t="s">
        <v>84</v>
      </c>
      <c r="BG2" s="247"/>
      <c r="BH2" s="247"/>
      <c r="BI2" s="247"/>
      <c r="BJ2" s="247"/>
      <c r="BK2" s="247"/>
      <c r="BL2" s="237" t="s">
        <v>148</v>
      </c>
      <c r="BM2" s="237"/>
      <c r="BN2" s="237"/>
      <c r="BO2" s="237"/>
      <c r="BP2" s="237"/>
      <c r="BQ2" s="237"/>
      <c r="BR2" s="237" t="s">
        <v>124</v>
      </c>
      <c r="BS2" s="237"/>
      <c r="BT2" s="237"/>
      <c r="BU2" s="237"/>
      <c r="BV2" s="237"/>
      <c r="BW2" s="237"/>
      <c r="BX2" s="242" t="s">
        <v>150</v>
      </c>
      <c r="BY2" s="242"/>
      <c r="BZ2" s="242"/>
      <c r="CA2" s="242"/>
      <c r="CB2" s="242"/>
      <c r="CC2" s="242"/>
      <c r="CD2" s="242" t="s">
        <v>165</v>
      </c>
      <c r="CE2" s="242"/>
      <c r="CF2" s="242"/>
      <c r="CG2" s="242"/>
      <c r="CH2" s="242"/>
      <c r="CI2" s="242"/>
      <c r="CJ2" s="241" t="s">
        <v>152</v>
      </c>
      <c r="CK2" s="241"/>
      <c r="CL2" s="241"/>
      <c r="CM2" s="241"/>
      <c r="CN2" s="241"/>
      <c r="CO2" s="241"/>
      <c r="CP2" s="242" t="s">
        <v>153</v>
      </c>
      <c r="CQ2" s="242"/>
      <c r="CR2" s="242"/>
      <c r="CS2" s="242"/>
      <c r="CT2" s="242"/>
      <c r="CU2" s="242"/>
      <c r="CV2" s="242" t="s">
        <v>154</v>
      </c>
      <c r="CW2" s="242"/>
      <c r="CX2" s="242"/>
      <c r="CY2" s="242"/>
      <c r="CZ2" s="242"/>
      <c r="DA2" s="242"/>
      <c r="DC2" s="61"/>
      <c r="DD2" s="61"/>
      <c r="DE2" s="62"/>
      <c r="DF2" s="61"/>
      <c r="DG2" s="61"/>
      <c r="DH2" s="61"/>
    </row>
    <row r="3" spans="1:150" ht="14.25" customHeight="1" x14ac:dyDescent="0.2">
      <c r="A3" s="223"/>
      <c r="B3" s="225"/>
      <c r="C3" s="178" t="s">
        <v>55</v>
      </c>
      <c r="D3" s="186" t="s">
        <v>121</v>
      </c>
      <c r="E3" s="186" t="s">
        <v>120</v>
      </c>
      <c r="F3" s="233" t="s">
        <v>4</v>
      </c>
      <c r="G3" s="178" t="s">
        <v>55</v>
      </c>
      <c r="H3" s="186" t="s">
        <v>121</v>
      </c>
      <c r="I3" s="186" t="s">
        <v>120</v>
      </c>
      <c r="J3" s="233" t="s">
        <v>4</v>
      </c>
      <c r="K3" s="186" t="s">
        <v>121</v>
      </c>
      <c r="L3" s="186" t="s">
        <v>120</v>
      </c>
      <c r="M3" s="233" t="s">
        <v>4</v>
      </c>
      <c r="N3" s="178" t="s">
        <v>55</v>
      </c>
      <c r="O3" s="186" t="s">
        <v>121</v>
      </c>
      <c r="P3" s="186" t="s">
        <v>120</v>
      </c>
      <c r="Q3" s="233" t="s">
        <v>4</v>
      </c>
      <c r="R3" s="178" t="s">
        <v>55</v>
      </c>
      <c r="S3" s="186" t="s">
        <v>121</v>
      </c>
      <c r="T3" s="186" t="s">
        <v>120</v>
      </c>
      <c r="U3" s="238" t="s">
        <v>2</v>
      </c>
      <c r="V3" s="238"/>
      <c r="W3" s="238"/>
      <c r="X3" s="186" t="s">
        <v>55</v>
      </c>
      <c r="Y3" s="233" t="s">
        <v>60</v>
      </c>
      <c r="Z3" s="186" t="s">
        <v>121</v>
      </c>
      <c r="AA3" s="233" t="s">
        <v>60</v>
      </c>
      <c r="AB3" s="186" t="s">
        <v>120</v>
      </c>
      <c r="AC3" s="233" t="s">
        <v>60</v>
      </c>
      <c r="AD3" s="186" t="s">
        <v>2</v>
      </c>
      <c r="AE3" s="186"/>
      <c r="AF3" s="186"/>
      <c r="AG3" s="186"/>
      <c r="AH3" s="178" t="s">
        <v>55</v>
      </c>
      <c r="AI3" s="186" t="s">
        <v>121</v>
      </c>
      <c r="AJ3" s="186" t="s">
        <v>120</v>
      </c>
      <c r="AK3" s="186" t="s">
        <v>2</v>
      </c>
      <c r="AL3" s="186"/>
      <c r="AM3" s="186"/>
      <c r="AN3" s="186" t="s">
        <v>121</v>
      </c>
      <c r="AO3" s="186" t="s">
        <v>120</v>
      </c>
      <c r="AP3" s="186" t="s">
        <v>2</v>
      </c>
      <c r="AQ3" s="186"/>
      <c r="AR3" s="186"/>
      <c r="AS3" s="186" t="s">
        <v>121</v>
      </c>
      <c r="AT3" s="233" t="s">
        <v>60</v>
      </c>
      <c r="AU3" s="186" t="s">
        <v>120</v>
      </c>
      <c r="AV3" s="233" t="s">
        <v>60</v>
      </c>
      <c r="AW3" s="186" t="s">
        <v>2</v>
      </c>
      <c r="AX3" s="186"/>
      <c r="AY3" s="186"/>
      <c r="AZ3" s="186"/>
      <c r="BA3" s="186" t="s">
        <v>121</v>
      </c>
      <c r="BB3" s="186" t="s">
        <v>120</v>
      </c>
      <c r="BC3" s="186" t="s">
        <v>2</v>
      </c>
      <c r="BD3" s="186"/>
      <c r="BE3" s="186"/>
      <c r="BF3" s="239" t="s">
        <v>55</v>
      </c>
      <c r="BG3" s="240" t="s">
        <v>121</v>
      </c>
      <c r="BH3" s="240" t="s">
        <v>120</v>
      </c>
      <c r="BI3" s="186" t="s">
        <v>2</v>
      </c>
      <c r="BJ3" s="186"/>
      <c r="BK3" s="186"/>
      <c r="BL3" s="239" t="s">
        <v>55</v>
      </c>
      <c r="BM3" s="240" t="s">
        <v>121</v>
      </c>
      <c r="BN3" s="240" t="s">
        <v>120</v>
      </c>
      <c r="BO3" s="239" t="s">
        <v>2</v>
      </c>
      <c r="BP3" s="239"/>
      <c r="BQ3" s="239"/>
      <c r="BR3" s="239" t="s">
        <v>55</v>
      </c>
      <c r="BS3" s="240" t="s">
        <v>121</v>
      </c>
      <c r="BT3" s="240" t="s">
        <v>120</v>
      </c>
      <c r="BU3" s="239" t="s">
        <v>2</v>
      </c>
      <c r="BV3" s="239"/>
      <c r="BW3" s="239"/>
      <c r="BX3" s="186" t="s">
        <v>55</v>
      </c>
      <c r="BY3" s="186" t="s">
        <v>121</v>
      </c>
      <c r="BZ3" s="186" t="s">
        <v>120</v>
      </c>
      <c r="CA3" s="186" t="s">
        <v>2</v>
      </c>
      <c r="CB3" s="186"/>
      <c r="CC3" s="186"/>
      <c r="CD3" s="186" t="s">
        <v>55</v>
      </c>
      <c r="CE3" s="186" t="s">
        <v>121</v>
      </c>
      <c r="CF3" s="186" t="s">
        <v>120</v>
      </c>
      <c r="CG3" s="186" t="s">
        <v>2</v>
      </c>
      <c r="CH3" s="186"/>
      <c r="CI3" s="186"/>
      <c r="CJ3" s="239" t="s">
        <v>55</v>
      </c>
      <c r="CK3" s="240" t="s">
        <v>121</v>
      </c>
      <c r="CL3" s="240" t="s">
        <v>120</v>
      </c>
      <c r="CM3" s="239" t="s">
        <v>2</v>
      </c>
      <c r="CN3" s="239"/>
      <c r="CO3" s="239"/>
      <c r="CP3" s="178" t="s">
        <v>55</v>
      </c>
      <c r="CQ3" s="186" t="s">
        <v>121</v>
      </c>
      <c r="CR3" s="186" t="s">
        <v>120</v>
      </c>
      <c r="CS3" s="186" t="s">
        <v>2</v>
      </c>
      <c r="CT3" s="186"/>
      <c r="CU3" s="186"/>
      <c r="CV3" s="186" t="s">
        <v>55</v>
      </c>
      <c r="CW3" s="186" t="s">
        <v>121</v>
      </c>
      <c r="CX3" s="186" t="s">
        <v>120</v>
      </c>
      <c r="CY3" s="186" t="s">
        <v>2</v>
      </c>
      <c r="CZ3" s="186"/>
      <c r="DA3" s="186"/>
      <c r="DC3" s="61"/>
      <c r="DD3" s="61"/>
      <c r="DE3" s="61"/>
      <c r="DF3" s="61"/>
      <c r="DG3" s="61"/>
      <c r="DH3" s="61"/>
    </row>
    <row r="4" spans="1:150" ht="16.5" customHeight="1" x14ac:dyDescent="0.2">
      <c r="A4" s="223"/>
      <c r="B4" s="225"/>
      <c r="C4" s="179"/>
      <c r="D4" s="186"/>
      <c r="E4" s="186"/>
      <c r="F4" s="234"/>
      <c r="G4" s="179"/>
      <c r="H4" s="186"/>
      <c r="I4" s="186"/>
      <c r="J4" s="234"/>
      <c r="K4" s="186"/>
      <c r="L4" s="186"/>
      <c r="M4" s="234"/>
      <c r="N4" s="179"/>
      <c r="O4" s="186"/>
      <c r="P4" s="186"/>
      <c r="Q4" s="234"/>
      <c r="R4" s="179"/>
      <c r="S4" s="186"/>
      <c r="T4" s="186"/>
      <c r="U4" s="239" t="s">
        <v>4</v>
      </c>
      <c r="V4" s="186" t="s">
        <v>3</v>
      </c>
      <c r="W4" s="186"/>
      <c r="X4" s="186"/>
      <c r="Y4" s="234"/>
      <c r="Z4" s="186"/>
      <c r="AA4" s="234"/>
      <c r="AB4" s="186"/>
      <c r="AC4" s="234"/>
      <c r="AD4" s="243" t="s">
        <v>4</v>
      </c>
      <c r="AE4" s="239" t="s">
        <v>60</v>
      </c>
      <c r="AF4" s="186" t="s">
        <v>3</v>
      </c>
      <c r="AG4" s="186"/>
      <c r="AH4" s="179"/>
      <c r="AI4" s="186"/>
      <c r="AJ4" s="186"/>
      <c r="AK4" s="239" t="s">
        <v>4</v>
      </c>
      <c r="AL4" s="186" t="s">
        <v>3</v>
      </c>
      <c r="AM4" s="186"/>
      <c r="AN4" s="186"/>
      <c r="AO4" s="186"/>
      <c r="AP4" s="239" t="s">
        <v>4</v>
      </c>
      <c r="AQ4" s="186" t="s">
        <v>3</v>
      </c>
      <c r="AR4" s="186"/>
      <c r="AS4" s="186"/>
      <c r="AT4" s="234"/>
      <c r="AU4" s="186"/>
      <c r="AV4" s="234"/>
      <c r="AW4" s="239" t="s">
        <v>4</v>
      </c>
      <c r="AX4" s="239" t="s">
        <v>60</v>
      </c>
      <c r="AY4" s="186" t="s">
        <v>3</v>
      </c>
      <c r="AZ4" s="186"/>
      <c r="BA4" s="186"/>
      <c r="BB4" s="186"/>
      <c r="BC4" s="239" t="s">
        <v>4</v>
      </c>
      <c r="BD4" s="186" t="s">
        <v>3</v>
      </c>
      <c r="BE4" s="186"/>
      <c r="BF4" s="239"/>
      <c r="BG4" s="240"/>
      <c r="BH4" s="240"/>
      <c r="BI4" s="239" t="s">
        <v>4</v>
      </c>
      <c r="BJ4" s="239" t="s">
        <v>3</v>
      </c>
      <c r="BK4" s="239"/>
      <c r="BL4" s="239"/>
      <c r="BM4" s="240"/>
      <c r="BN4" s="240"/>
      <c r="BO4" s="243" t="s">
        <v>4</v>
      </c>
      <c r="BP4" s="239" t="s">
        <v>3</v>
      </c>
      <c r="BQ4" s="239"/>
      <c r="BR4" s="239"/>
      <c r="BS4" s="240"/>
      <c r="BT4" s="240"/>
      <c r="BU4" s="239" t="s">
        <v>4</v>
      </c>
      <c r="BV4" s="239" t="s">
        <v>3</v>
      </c>
      <c r="BW4" s="239"/>
      <c r="BX4" s="186"/>
      <c r="BY4" s="186"/>
      <c r="BZ4" s="186"/>
      <c r="CA4" s="239" t="s">
        <v>4</v>
      </c>
      <c r="CB4" s="186" t="s">
        <v>3</v>
      </c>
      <c r="CC4" s="186"/>
      <c r="CD4" s="186"/>
      <c r="CE4" s="186"/>
      <c r="CF4" s="186"/>
      <c r="CG4" s="244" t="s">
        <v>4</v>
      </c>
      <c r="CH4" s="186" t="s">
        <v>3</v>
      </c>
      <c r="CI4" s="186"/>
      <c r="CJ4" s="239"/>
      <c r="CK4" s="240"/>
      <c r="CL4" s="240"/>
      <c r="CM4" s="243" t="s">
        <v>4</v>
      </c>
      <c r="CN4" s="239" t="s">
        <v>3</v>
      </c>
      <c r="CO4" s="239"/>
      <c r="CP4" s="179"/>
      <c r="CQ4" s="186"/>
      <c r="CR4" s="186"/>
      <c r="CS4" s="239" t="s">
        <v>4</v>
      </c>
      <c r="CT4" s="186" t="s">
        <v>3</v>
      </c>
      <c r="CU4" s="186"/>
      <c r="CV4" s="186"/>
      <c r="CW4" s="186"/>
      <c r="CX4" s="186"/>
      <c r="CY4" s="239" t="s">
        <v>4</v>
      </c>
      <c r="CZ4" s="186" t="s">
        <v>3</v>
      </c>
      <c r="DA4" s="186"/>
      <c r="DB4" s="63"/>
      <c r="DC4" s="61"/>
      <c r="DD4" s="61"/>
      <c r="DE4" s="61"/>
      <c r="DF4" s="61"/>
      <c r="DG4" s="61"/>
      <c r="DH4" s="61"/>
      <c r="DI4" s="64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</row>
    <row r="5" spans="1:150" ht="18.75" customHeight="1" x14ac:dyDescent="0.2">
      <c r="A5" s="223"/>
      <c r="B5" s="226"/>
      <c r="C5" s="180"/>
      <c r="D5" s="186"/>
      <c r="E5" s="186"/>
      <c r="F5" s="235"/>
      <c r="G5" s="180"/>
      <c r="H5" s="186"/>
      <c r="I5" s="186"/>
      <c r="J5" s="235"/>
      <c r="K5" s="186"/>
      <c r="L5" s="186"/>
      <c r="M5" s="235"/>
      <c r="N5" s="180"/>
      <c r="O5" s="186"/>
      <c r="P5" s="186"/>
      <c r="Q5" s="235"/>
      <c r="R5" s="180"/>
      <c r="S5" s="186"/>
      <c r="T5" s="186"/>
      <c r="U5" s="239"/>
      <c r="V5" s="43" t="s">
        <v>57</v>
      </c>
      <c r="W5" s="43" t="s">
        <v>56</v>
      </c>
      <c r="X5" s="186"/>
      <c r="Y5" s="235"/>
      <c r="Z5" s="186"/>
      <c r="AA5" s="235"/>
      <c r="AB5" s="186"/>
      <c r="AC5" s="235"/>
      <c r="AD5" s="243"/>
      <c r="AE5" s="239"/>
      <c r="AF5" s="43" t="s">
        <v>57</v>
      </c>
      <c r="AG5" s="43" t="s">
        <v>56</v>
      </c>
      <c r="AH5" s="180"/>
      <c r="AI5" s="186"/>
      <c r="AJ5" s="186"/>
      <c r="AK5" s="239"/>
      <c r="AL5" s="43" t="s">
        <v>57</v>
      </c>
      <c r="AM5" s="43" t="s">
        <v>56</v>
      </c>
      <c r="AN5" s="186"/>
      <c r="AO5" s="186"/>
      <c r="AP5" s="239"/>
      <c r="AQ5" s="43" t="s">
        <v>57</v>
      </c>
      <c r="AR5" s="43" t="s">
        <v>56</v>
      </c>
      <c r="AS5" s="186"/>
      <c r="AT5" s="235"/>
      <c r="AU5" s="186"/>
      <c r="AV5" s="235"/>
      <c r="AW5" s="239"/>
      <c r="AX5" s="239"/>
      <c r="AY5" s="43" t="s">
        <v>57</v>
      </c>
      <c r="AZ5" s="43" t="s">
        <v>56</v>
      </c>
      <c r="BA5" s="186"/>
      <c r="BB5" s="186"/>
      <c r="BC5" s="239"/>
      <c r="BD5" s="43" t="s">
        <v>57</v>
      </c>
      <c r="BE5" s="43" t="s">
        <v>56</v>
      </c>
      <c r="BF5" s="239"/>
      <c r="BG5" s="240"/>
      <c r="BH5" s="240"/>
      <c r="BI5" s="239"/>
      <c r="BJ5" s="44" t="s">
        <v>57</v>
      </c>
      <c r="BK5" s="44" t="s">
        <v>56</v>
      </c>
      <c r="BL5" s="239"/>
      <c r="BM5" s="240"/>
      <c r="BN5" s="240"/>
      <c r="BO5" s="243"/>
      <c r="BP5" s="44" t="s">
        <v>57</v>
      </c>
      <c r="BQ5" s="44" t="s">
        <v>56</v>
      </c>
      <c r="BR5" s="239"/>
      <c r="BS5" s="240"/>
      <c r="BT5" s="240"/>
      <c r="BU5" s="239"/>
      <c r="BV5" s="44" t="s">
        <v>57</v>
      </c>
      <c r="BW5" s="44" t="s">
        <v>56</v>
      </c>
      <c r="BX5" s="186"/>
      <c r="BY5" s="186"/>
      <c r="BZ5" s="186"/>
      <c r="CA5" s="239"/>
      <c r="CB5" s="43" t="s">
        <v>57</v>
      </c>
      <c r="CC5" s="56" t="s">
        <v>56</v>
      </c>
      <c r="CD5" s="186"/>
      <c r="CE5" s="186"/>
      <c r="CF5" s="186"/>
      <c r="CG5" s="244"/>
      <c r="CH5" s="43" t="s">
        <v>57</v>
      </c>
      <c r="CI5" s="43" t="s">
        <v>56</v>
      </c>
      <c r="CJ5" s="239"/>
      <c r="CK5" s="240"/>
      <c r="CL5" s="240"/>
      <c r="CM5" s="243"/>
      <c r="CN5" s="44" t="s">
        <v>57</v>
      </c>
      <c r="CO5" s="44" t="s">
        <v>56</v>
      </c>
      <c r="CP5" s="180"/>
      <c r="CQ5" s="186"/>
      <c r="CR5" s="186"/>
      <c r="CS5" s="239"/>
      <c r="CT5" s="43" t="s">
        <v>57</v>
      </c>
      <c r="CU5" s="43" t="s">
        <v>56</v>
      </c>
      <c r="CV5" s="186"/>
      <c r="CW5" s="186"/>
      <c r="CX5" s="186"/>
      <c r="CY5" s="239"/>
      <c r="CZ5" s="43" t="s">
        <v>57</v>
      </c>
      <c r="DA5" s="43" t="s">
        <v>56</v>
      </c>
      <c r="DB5" s="63"/>
      <c r="DC5" s="61"/>
      <c r="DD5" s="61"/>
      <c r="DE5" s="61"/>
      <c r="DF5" s="61"/>
      <c r="DG5" s="61"/>
      <c r="DH5" s="61"/>
      <c r="DI5" s="64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</row>
    <row r="6" spans="1:150" ht="15.75" x14ac:dyDescent="0.2">
      <c r="A6" s="21"/>
      <c r="B6" s="23" t="s">
        <v>254</v>
      </c>
      <c r="C6" s="57"/>
      <c r="D6" s="31"/>
      <c r="E6" s="31"/>
      <c r="F6" s="57"/>
      <c r="G6" s="57"/>
      <c r="H6" s="31"/>
      <c r="I6" s="31"/>
      <c r="J6" s="57"/>
      <c r="K6" s="31"/>
      <c r="L6" s="31"/>
      <c r="M6" s="57"/>
      <c r="N6" s="57"/>
      <c r="O6" s="31"/>
      <c r="P6" s="31"/>
      <c r="Q6" s="57"/>
      <c r="R6" s="57"/>
      <c r="S6" s="31"/>
      <c r="T6" s="31"/>
      <c r="U6" s="31"/>
      <c r="V6" s="31"/>
      <c r="W6" s="31"/>
      <c r="X6" s="31"/>
      <c r="Y6" s="57"/>
      <c r="Z6" s="31"/>
      <c r="AA6" s="57"/>
      <c r="AB6" s="31"/>
      <c r="AC6" s="57"/>
      <c r="AD6" s="21"/>
      <c r="AE6" s="31"/>
      <c r="AF6" s="31"/>
      <c r="AG6" s="31"/>
      <c r="AH6" s="57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57"/>
      <c r="AU6" s="31"/>
      <c r="AV6" s="57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2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21"/>
      <c r="CN6" s="31"/>
      <c r="CO6" s="31"/>
      <c r="CP6" s="57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63"/>
      <c r="DC6" s="65"/>
      <c r="DD6" s="65"/>
      <c r="DE6" s="65"/>
      <c r="DF6" s="65"/>
      <c r="DG6" s="65"/>
      <c r="DH6" s="65"/>
      <c r="DI6" s="64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</row>
    <row r="7" spans="1:150" ht="16.149999999999999" customHeight="1" x14ac:dyDescent="0.2">
      <c r="A7" s="109">
        <v>1</v>
      </c>
      <c r="B7" s="109" t="s">
        <v>166</v>
      </c>
      <c r="C7" s="27">
        <v>43</v>
      </c>
      <c r="D7" s="27"/>
      <c r="E7" s="27"/>
      <c r="F7" s="103">
        <f t="shared" ref="F7:F65" si="0">SUM(C7:E7)</f>
        <v>43</v>
      </c>
      <c r="G7" s="27">
        <v>36</v>
      </c>
      <c r="H7" s="27"/>
      <c r="I7" s="27"/>
      <c r="J7" s="50">
        <f t="shared" ref="J7:J65" si="1">SUM(G7:I7)</f>
        <v>36</v>
      </c>
      <c r="K7" s="27"/>
      <c r="L7" s="27"/>
      <c r="M7" s="50">
        <f t="shared" ref="M7:M39" si="2">SUM(K7:L7)</f>
        <v>0</v>
      </c>
      <c r="N7" s="104"/>
      <c r="O7" s="104"/>
      <c r="P7" s="104"/>
      <c r="Q7" s="50">
        <f>SUM(N7:P7)</f>
        <v>0</v>
      </c>
      <c r="R7" s="27">
        <v>5184</v>
      </c>
      <c r="S7" s="27"/>
      <c r="T7" s="27"/>
      <c r="U7" s="50">
        <f t="shared" ref="U7:U65" si="3">SUM(R7:T7)</f>
        <v>5184</v>
      </c>
      <c r="V7" s="27">
        <v>3156</v>
      </c>
      <c r="W7" s="27">
        <v>1294</v>
      </c>
      <c r="X7" s="27">
        <v>962</v>
      </c>
      <c r="Y7" s="60">
        <f t="shared" ref="Y7:Y72" si="4">IF(R7=0,0,X7/R7%)</f>
        <v>18.557098765432098</v>
      </c>
      <c r="Z7" s="27"/>
      <c r="AA7" s="60">
        <f t="shared" ref="AA7:AA72" si="5">IF(S7=0,0,Z7/S7%)</f>
        <v>0</v>
      </c>
      <c r="AB7" s="27"/>
      <c r="AC7" s="60">
        <f t="shared" ref="AC7:AC53" si="6">IF(T7=0,0,AB7/T7%)</f>
        <v>0</v>
      </c>
      <c r="AD7" s="103">
        <f>SUM(X7+Z7+AB7)</f>
        <v>962</v>
      </c>
      <c r="AE7" s="60">
        <f>IF(U7=0,0,AD7/U7%)</f>
        <v>18.557098765432098</v>
      </c>
      <c r="AF7" s="27">
        <v>610</v>
      </c>
      <c r="AG7" s="27">
        <v>208</v>
      </c>
      <c r="AH7" s="27">
        <v>30</v>
      </c>
      <c r="AI7" s="27"/>
      <c r="AJ7" s="27"/>
      <c r="AK7" s="50">
        <f t="shared" ref="AK7:AK65" si="7">SUM(AH7:AJ7)</f>
        <v>30</v>
      </c>
      <c r="AL7" s="27">
        <v>24</v>
      </c>
      <c r="AM7" s="27">
        <v>3</v>
      </c>
      <c r="AN7" s="27"/>
      <c r="AO7" s="27"/>
      <c r="AP7" s="50">
        <f t="shared" ref="AP7:AP39" si="8">SUM(AN7:AO7)</f>
        <v>0</v>
      </c>
      <c r="AQ7" s="27"/>
      <c r="AR7" s="27"/>
      <c r="AS7" s="27"/>
      <c r="AT7" s="60">
        <f t="shared" ref="AT7:AT53" si="9">IF(AN7=0,0,AS7/AN7%)</f>
        <v>0</v>
      </c>
      <c r="AU7" s="27"/>
      <c r="AV7" s="60">
        <f t="shared" ref="AV7:AV53" si="10">IF(AO7=0,0,AU7/AO7%)</f>
        <v>0</v>
      </c>
      <c r="AW7" s="50">
        <f>SUM(AS7+AU7)</f>
        <v>0</v>
      </c>
      <c r="AX7" s="60">
        <f t="shared" ref="AX7:AX53" si="11">IF(AP7=0,0,AW7/AP7%)</f>
        <v>0</v>
      </c>
      <c r="AY7" s="27"/>
      <c r="AZ7" s="27"/>
      <c r="BA7" s="27"/>
      <c r="BB7" s="27"/>
      <c r="BC7" s="50">
        <f t="shared" ref="BC7:BC53" si="12">SUM(BA7:BB7)</f>
        <v>0</v>
      </c>
      <c r="BD7" s="27"/>
      <c r="BE7" s="27"/>
      <c r="BF7" s="105">
        <f>R7</f>
        <v>5184</v>
      </c>
      <c r="BG7" s="50">
        <f t="shared" ref="BG7:BG39" si="13">S7+AN7</f>
        <v>0</v>
      </c>
      <c r="BH7" s="50">
        <f t="shared" ref="BH7:BH39" si="14">T7+AO7</f>
        <v>0</v>
      </c>
      <c r="BI7" s="50">
        <f>SUM(BF7:BH7)</f>
        <v>5184</v>
      </c>
      <c r="BJ7" s="50">
        <f t="shared" ref="BJ7:BJ39" si="15">V7+AQ7</f>
        <v>3156</v>
      </c>
      <c r="BK7" s="50">
        <f t="shared" ref="BK7:BK39" si="16">W7+AR7</f>
        <v>1294</v>
      </c>
      <c r="BL7" s="50">
        <f>X7</f>
        <v>962</v>
      </c>
      <c r="BM7" s="50">
        <f t="shared" ref="BM7:BM39" si="17">Z7+AS7</f>
        <v>0</v>
      </c>
      <c r="BN7" s="50">
        <f t="shared" ref="BN7:BN39" si="18">AB7+AU7</f>
        <v>0</v>
      </c>
      <c r="BO7" s="103">
        <f t="shared" ref="BO7:BO65" si="19">SUM(BL7:BN7)</f>
        <v>962</v>
      </c>
      <c r="BP7" s="50">
        <f t="shared" ref="BP7:BP39" si="20">AF7+AY7</f>
        <v>610</v>
      </c>
      <c r="BQ7" s="50">
        <f t="shared" ref="BQ7:BQ39" si="21">AG7+AZ7</f>
        <v>208</v>
      </c>
      <c r="BR7" s="60">
        <f>IF(BF7=0,0,BL7/BF7%)</f>
        <v>18.557098765432098</v>
      </c>
      <c r="BS7" s="60">
        <f>IF(BG7=0,0,BM7/BG7%)</f>
        <v>0</v>
      </c>
      <c r="BT7" s="50">
        <f t="shared" ref="BT7:BT72" si="22">IF(BH7=0,0,BN7/BH7%)</f>
        <v>0</v>
      </c>
      <c r="BU7" s="60">
        <f t="shared" ref="BU7:BU72" si="23">IF(BI7=0,0,BO7/BI7%)</f>
        <v>18.557098765432098</v>
      </c>
      <c r="BV7" s="60">
        <f t="shared" ref="BV7:BV72" si="24">IF(BJ7=0,0,BP7/BJ7%)</f>
        <v>19.328263624841572</v>
      </c>
      <c r="BW7" s="60">
        <f t="shared" ref="BW7:BW72" si="25">IF(BK7=0,0,BQ7/BK7%)</f>
        <v>16.0741885625966</v>
      </c>
      <c r="BX7" s="27">
        <v>19</v>
      </c>
      <c r="BY7" s="27"/>
      <c r="BZ7" s="27"/>
      <c r="CA7" s="50">
        <f t="shared" ref="CA7:CA65" si="26">SUM(BX7:BZ7)</f>
        <v>19</v>
      </c>
      <c r="CB7" s="27">
        <v>13</v>
      </c>
      <c r="CC7" s="58" t="s">
        <v>7</v>
      </c>
      <c r="CD7" s="27"/>
      <c r="CE7" s="27"/>
      <c r="CF7" s="27"/>
      <c r="CG7" s="106">
        <f>SUM(CD7:CF7)</f>
        <v>0</v>
      </c>
      <c r="CH7" s="27"/>
      <c r="CI7" s="27"/>
      <c r="CJ7" s="50">
        <f>SUM(BL7+BX7+CD7)</f>
        <v>981</v>
      </c>
      <c r="CK7" s="50">
        <f>SUM(BM7+BY7+CE7)</f>
        <v>0</v>
      </c>
      <c r="CL7" s="50">
        <f>SUM(BN7+BZ7+CF7)</f>
        <v>0</v>
      </c>
      <c r="CM7" s="103">
        <f t="shared" ref="CM7:CM65" si="27">SUM(CJ7:CL7)</f>
        <v>981</v>
      </c>
      <c r="CN7" s="50">
        <f>SUM(BP7+CB7+CH7)</f>
        <v>623</v>
      </c>
      <c r="CO7" s="50">
        <f>SUM(BQ7+CI7)</f>
        <v>208</v>
      </c>
      <c r="CP7" s="27">
        <v>43</v>
      </c>
      <c r="CQ7" s="27"/>
      <c r="CR7" s="27"/>
      <c r="CS7" s="50">
        <f t="shared" ref="CS7:CS53" si="28">SUM(CP7:CR7)</f>
        <v>43</v>
      </c>
      <c r="CT7" s="27">
        <v>42</v>
      </c>
      <c r="CU7" s="27"/>
      <c r="CV7" s="27"/>
      <c r="CW7" s="27"/>
      <c r="CX7" s="27"/>
      <c r="CY7" s="50">
        <f t="shared" ref="CY7:CY53" si="29">SUM(CV7:CX7)</f>
        <v>0</v>
      </c>
      <c r="CZ7" s="27"/>
      <c r="DA7" s="27"/>
      <c r="DB7" s="64"/>
      <c r="DC7" s="65"/>
      <c r="DD7" s="65"/>
      <c r="DE7" s="65"/>
      <c r="DF7" s="65"/>
      <c r="DG7" s="65"/>
      <c r="DH7" s="65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</row>
    <row r="8" spans="1:150" ht="14.45" customHeight="1" x14ac:dyDescent="0.2">
      <c r="A8" s="109">
        <v>2</v>
      </c>
      <c r="B8" s="109" t="s">
        <v>167</v>
      </c>
      <c r="C8" s="27">
        <v>54</v>
      </c>
      <c r="D8" s="27"/>
      <c r="E8" s="27"/>
      <c r="F8" s="103">
        <f t="shared" si="0"/>
        <v>54</v>
      </c>
      <c r="G8" s="27">
        <v>33</v>
      </c>
      <c r="H8" s="27"/>
      <c r="I8" s="27"/>
      <c r="J8" s="50">
        <f t="shared" si="1"/>
        <v>33</v>
      </c>
      <c r="K8" s="27"/>
      <c r="L8" s="27"/>
      <c r="M8" s="50">
        <f t="shared" si="2"/>
        <v>0</v>
      </c>
      <c r="N8" s="104"/>
      <c r="O8" s="104"/>
      <c r="P8" s="104"/>
      <c r="Q8" s="50">
        <f t="shared" ref="Q8:Q65" si="30">SUM(N8:P8)</f>
        <v>0</v>
      </c>
      <c r="R8" s="27">
        <v>5605</v>
      </c>
      <c r="S8" s="27"/>
      <c r="T8" s="27"/>
      <c r="U8" s="50">
        <f t="shared" si="3"/>
        <v>5605</v>
      </c>
      <c r="V8" s="27">
        <v>4877</v>
      </c>
      <c r="W8" s="27">
        <v>672</v>
      </c>
      <c r="X8" s="27">
        <v>2025</v>
      </c>
      <c r="Y8" s="60">
        <f t="shared" si="4"/>
        <v>36.128456735057988</v>
      </c>
      <c r="Z8" s="27"/>
      <c r="AA8" s="60">
        <f t="shared" si="5"/>
        <v>0</v>
      </c>
      <c r="AB8" s="27"/>
      <c r="AC8" s="60">
        <f t="shared" si="6"/>
        <v>0</v>
      </c>
      <c r="AD8" s="103">
        <f t="shared" ref="AD8:AD65" si="31">SUM(X8+Z8+AB8)</f>
        <v>2025</v>
      </c>
      <c r="AE8" s="60">
        <f t="shared" ref="AE8:AE72" si="32">IF(U8=0,0,AD8/U8%)</f>
        <v>36.128456735057988</v>
      </c>
      <c r="AF8" s="27">
        <v>1807</v>
      </c>
      <c r="AG8" s="27">
        <v>294</v>
      </c>
      <c r="AH8" s="27">
        <v>117</v>
      </c>
      <c r="AI8" s="27"/>
      <c r="AJ8" s="27"/>
      <c r="AK8" s="50">
        <f t="shared" si="7"/>
        <v>117</v>
      </c>
      <c r="AL8" s="27">
        <v>110</v>
      </c>
      <c r="AM8" s="27">
        <v>29</v>
      </c>
      <c r="AN8" s="27"/>
      <c r="AO8" s="27"/>
      <c r="AP8" s="50">
        <f t="shared" si="8"/>
        <v>0</v>
      </c>
      <c r="AQ8" s="27"/>
      <c r="AR8" s="27"/>
      <c r="AS8" s="27"/>
      <c r="AT8" s="60">
        <f t="shared" si="9"/>
        <v>0</v>
      </c>
      <c r="AU8" s="27"/>
      <c r="AV8" s="60">
        <f t="shared" si="10"/>
        <v>0</v>
      </c>
      <c r="AW8" s="50">
        <f t="shared" ref="AW8:AW65" si="33">SUM(AS8+AU8)</f>
        <v>0</v>
      </c>
      <c r="AX8" s="60">
        <f t="shared" si="11"/>
        <v>0</v>
      </c>
      <c r="AY8" s="27"/>
      <c r="AZ8" s="27"/>
      <c r="BA8" s="27"/>
      <c r="BB8" s="27"/>
      <c r="BC8" s="50">
        <f t="shared" si="12"/>
        <v>0</v>
      </c>
      <c r="BD8" s="27"/>
      <c r="BE8" s="27"/>
      <c r="BF8" s="105">
        <f t="shared" ref="BF8:BF72" si="34">R8</f>
        <v>5605</v>
      </c>
      <c r="BG8" s="50">
        <f t="shared" si="13"/>
        <v>0</v>
      </c>
      <c r="BH8" s="50">
        <f t="shared" si="14"/>
        <v>0</v>
      </c>
      <c r="BI8" s="50">
        <f t="shared" ref="BI8:BI65" si="35">SUM(BF8:BH8)</f>
        <v>5605</v>
      </c>
      <c r="BJ8" s="50">
        <f t="shared" si="15"/>
        <v>4877</v>
      </c>
      <c r="BK8" s="50">
        <f t="shared" si="16"/>
        <v>672</v>
      </c>
      <c r="BL8" s="50">
        <f t="shared" ref="BL8:BL72" si="36">X8</f>
        <v>2025</v>
      </c>
      <c r="BM8" s="50">
        <f t="shared" si="17"/>
        <v>0</v>
      </c>
      <c r="BN8" s="50">
        <f t="shared" si="18"/>
        <v>0</v>
      </c>
      <c r="BO8" s="103">
        <f t="shared" si="19"/>
        <v>2025</v>
      </c>
      <c r="BP8" s="50">
        <f t="shared" si="20"/>
        <v>1807</v>
      </c>
      <c r="BQ8" s="50">
        <f t="shared" si="21"/>
        <v>294</v>
      </c>
      <c r="BR8" s="60">
        <f t="shared" ref="BR8:BR72" si="37">IF(BF8=0,0,BL8/BF8%)</f>
        <v>36.128456735057988</v>
      </c>
      <c r="BS8" s="60">
        <f t="shared" ref="BS8:BS72" si="38">IF(BG8=0,0,BM8/BG8%)</f>
        <v>0</v>
      </c>
      <c r="BT8" s="50">
        <f t="shared" si="22"/>
        <v>0</v>
      </c>
      <c r="BU8" s="60">
        <f t="shared" si="23"/>
        <v>36.128456735057988</v>
      </c>
      <c r="BV8" s="60">
        <f t="shared" si="24"/>
        <v>37.051466065204018</v>
      </c>
      <c r="BW8" s="60">
        <f t="shared" si="25"/>
        <v>43.75</v>
      </c>
      <c r="BX8" s="27">
        <v>4</v>
      </c>
      <c r="BY8" s="27"/>
      <c r="BZ8" s="27"/>
      <c r="CA8" s="50">
        <f t="shared" si="26"/>
        <v>4</v>
      </c>
      <c r="CB8" s="27">
        <v>4</v>
      </c>
      <c r="CC8" s="58" t="s">
        <v>7</v>
      </c>
      <c r="CD8" s="27">
        <v>81</v>
      </c>
      <c r="CE8" s="27"/>
      <c r="CF8" s="27"/>
      <c r="CG8" s="106">
        <f t="shared" ref="CG8:CG65" si="39">SUM(CD8:CF8)</f>
        <v>81</v>
      </c>
      <c r="CH8" s="27">
        <v>81</v>
      </c>
      <c r="CI8" s="27">
        <v>53</v>
      </c>
      <c r="CJ8" s="50">
        <f t="shared" ref="CJ8:CJ65" si="40">SUM(BL8+BX8+CD8)</f>
        <v>2110</v>
      </c>
      <c r="CK8" s="50">
        <f t="shared" ref="CK8:CK65" si="41">SUM(BM8+BY8+CE8)</f>
        <v>0</v>
      </c>
      <c r="CL8" s="50">
        <f t="shared" ref="CL8:CL65" si="42">SUM(BN8+BZ8+CF8)</f>
        <v>0</v>
      </c>
      <c r="CM8" s="103">
        <f t="shared" si="27"/>
        <v>2110</v>
      </c>
      <c r="CN8" s="50">
        <f t="shared" ref="CN8:CN65" si="43">SUM(BP8+CB8+CH8)</f>
        <v>1892</v>
      </c>
      <c r="CO8" s="50">
        <f t="shared" ref="CO8:CO65" si="44">SUM(BQ8+CI8)</f>
        <v>347</v>
      </c>
      <c r="CP8" s="27">
        <v>63</v>
      </c>
      <c r="CQ8" s="27"/>
      <c r="CR8" s="27"/>
      <c r="CS8" s="50">
        <f t="shared" si="28"/>
        <v>63</v>
      </c>
      <c r="CT8" s="27"/>
      <c r="CU8" s="27"/>
      <c r="CV8" s="27"/>
      <c r="CW8" s="27"/>
      <c r="CX8" s="27"/>
      <c r="CY8" s="50">
        <f t="shared" si="29"/>
        <v>0</v>
      </c>
      <c r="CZ8" s="27"/>
      <c r="DA8" s="27"/>
      <c r="DB8" s="64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</row>
    <row r="9" spans="1:150" x14ac:dyDescent="0.2">
      <c r="A9" s="109">
        <v>3</v>
      </c>
      <c r="B9" s="109" t="s">
        <v>168</v>
      </c>
      <c r="C9" s="27">
        <v>11</v>
      </c>
      <c r="D9" s="27"/>
      <c r="E9" s="27"/>
      <c r="F9" s="103">
        <f t="shared" si="0"/>
        <v>11</v>
      </c>
      <c r="G9" s="27">
        <v>8</v>
      </c>
      <c r="H9" s="27"/>
      <c r="I9" s="27"/>
      <c r="J9" s="50">
        <f t="shared" si="1"/>
        <v>8</v>
      </c>
      <c r="K9" s="27"/>
      <c r="L9" s="27"/>
      <c r="M9" s="50">
        <f t="shared" si="2"/>
        <v>0</v>
      </c>
      <c r="N9" s="104"/>
      <c r="O9" s="104"/>
      <c r="P9" s="104"/>
      <c r="Q9" s="50">
        <f t="shared" si="30"/>
        <v>0</v>
      </c>
      <c r="R9" s="27">
        <v>6934</v>
      </c>
      <c r="S9" s="27"/>
      <c r="T9" s="27"/>
      <c r="U9" s="50">
        <f t="shared" si="3"/>
        <v>6934</v>
      </c>
      <c r="V9" s="27">
        <v>2021</v>
      </c>
      <c r="W9" s="27">
        <v>1800</v>
      </c>
      <c r="X9" s="27">
        <v>816</v>
      </c>
      <c r="Y9" s="60">
        <f t="shared" si="4"/>
        <v>11.768099221228727</v>
      </c>
      <c r="Z9" s="27"/>
      <c r="AA9" s="60">
        <f t="shared" si="5"/>
        <v>0</v>
      </c>
      <c r="AB9" s="27"/>
      <c r="AC9" s="60">
        <f t="shared" si="6"/>
        <v>0</v>
      </c>
      <c r="AD9" s="103">
        <f t="shared" si="31"/>
        <v>816</v>
      </c>
      <c r="AE9" s="60">
        <f t="shared" si="32"/>
        <v>11.768099221228727</v>
      </c>
      <c r="AF9" s="27">
        <v>263</v>
      </c>
      <c r="AG9" s="27">
        <v>60</v>
      </c>
      <c r="AH9" s="27">
        <v>64</v>
      </c>
      <c r="AI9" s="27"/>
      <c r="AJ9" s="27"/>
      <c r="AK9" s="50">
        <f t="shared" si="7"/>
        <v>64</v>
      </c>
      <c r="AL9" s="27">
        <v>26</v>
      </c>
      <c r="AM9" s="27">
        <v>18</v>
      </c>
      <c r="AN9" s="27"/>
      <c r="AO9" s="27"/>
      <c r="AP9" s="50">
        <f t="shared" si="8"/>
        <v>0</v>
      </c>
      <c r="AQ9" s="27"/>
      <c r="AR9" s="27"/>
      <c r="AS9" s="27"/>
      <c r="AT9" s="60">
        <f t="shared" si="9"/>
        <v>0</v>
      </c>
      <c r="AU9" s="27"/>
      <c r="AV9" s="60">
        <f t="shared" si="10"/>
        <v>0</v>
      </c>
      <c r="AW9" s="50">
        <f t="shared" si="33"/>
        <v>0</v>
      </c>
      <c r="AX9" s="60">
        <f t="shared" si="11"/>
        <v>0</v>
      </c>
      <c r="AY9" s="27"/>
      <c r="AZ9" s="27"/>
      <c r="BA9" s="27"/>
      <c r="BB9" s="27"/>
      <c r="BC9" s="50">
        <f t="shared" si="12"/>
        <v>0</v>
      </c>
      <c r="BD9" s="27"/>
      <c r="BE9" s="27"/>
      <c r="BF9" s="105">
        <f t="shared" si="34"/>
        <v>6934</v>
      </c>
      <c r="BG9" s="50">
        <f t="shared" si="13"/>
        <v>0</v>
      </c>
      <c r="BH9" s="50">
        <f t="shared" si="14"/>
        <v>0</v>
      </c>
      <c r="BI9" s="50">
        <f t="shared" si="35"/>
        <v>6934</v>
      </c>
      <c r="BJ9" s="50">
        <f t="shared" si="15"/>
        <v>2021</v>
      </c>
      <c r="BK9" s="50">
        <f t="shared" si="16"/>
        <v>1800</v>
      </c>
      <c r="BL9" s="50">
        <f t="shared" si="36"/>
        <v>816</v>
      </c>
      <c r="BM9" s="50">
        <f t="shared" si="17"/>
        <v>0</v>
      </c>
      <c r="BN9" s="50">
        <f t="shared" si="18"/>
        <v>0</v>
      </c>
      <c r="BO9" s="103">
        <f t="shared" si="19"/>
        <v>816</v>
      </c>
      <c r="BP9" s="50">
        <f t="shared" si="20"/>
        <v>263</v>
      </c>
      <c r="BQ9" s="50">
        <f t="shared" si="21"/>
        <v>60</v>
      </c>
      <c r="BR9" s="60">
        <f t="shared" si="37"/>
        <v>11.768099221228727</v>
      </c>
      <c r="BS9" s="60">
        <f t="shared" si="38"/>
        <v>0</v>
      </c>
      <c r="BT9" s="50">
        <f t="shared" si="22"/>
        <v>0</v>
      </c>
      <c r="BU9" s="60">
        <f t="shared" si="23"/>
        <v>11.768099221228727</v>
      </c>
      <c r="BV9" s="60">
        <f t="shared" si="24"/>
        <v>13.013359722909451</v>
      </c>
      <c r="BW9" s="60">
        <f t="shared" si="25"/>
        <v>3.3333333333333335</v>
      </c>
      <c r="BX9" s="27"/>
      <c r="BY9" s="27"/>
      <c r="BZ9" s="27"/>
      <c r="CA9" s="50">
        <f t="shared" si="26"/>
        <v>0</v>
      </c>
      <c r="CB9" s="27"/>
      <c r="CC9" s="58" t="s">
        <v>7</v>
      </c>
      <c r="CD9" s="27"/>
      <c r="CE9" s="27"/>
      <c r="CF9" s="27"/>
      <c r="CG9" s="106">
        <f t="shared" si="39"/>
        <v>0</v>
      </c>
      <c r="CH9" s="27"/>
      <c r="CI9" s="27"/>
      <c r="CJ9" s="50">
        <f t="shared" si="40"/>
        <v>816</v>
      </c>
      <c r="CK9" s="50">
        <f t="shared" si="41"/>
        <v>0</v>
      </c>
      <c r="CL9" s="50">
        <f t="shared" si="42"/>
        <v>0</v>
      </c>
      <c r="CM9" s="103">
        <f t="shared" si="27"/>
        <v>816</v>
      </c>
      <c r="CN9" s="50">
        <f t="shared" si="43"/>
        <v>263</v>
      </c>
      <c r="CO9" s="50">
        <f t="shared" si="44"/>
        <v>60</v>
      </c>
      <c r="CP9" s="27"/>
      <c r="CQ9" s="27"/>
      <c r="CR9" s="27"/>
      <c r="CS9" s="50">
        <f t="shared" si="28"/>
        <v>0</v>
      </c>
      <c r="CT9" s="27"/>
      <c r="CU9" s="27"/>
      <c r="CV9" s="27"/>
      <c r="CW9" s="27"/>
      <c r="CX9" s="27"/>
      <c r="CY9" s="50">
        <f t="shared" si="29"/>
        <v>0</v>
      </c>
      <c r="CZ9" s="27"/>
      <c r="DA9" s="27"/>
      <c r="DB9" s="64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</row>
    <row r="10" spans="1:150" x14ac:dyDescent="0.2">
      <c r="A10" s="109">
        <v>4</v>
      </c>
      <c r="B10" s="109" t="s">
        <v>169</v>
      </c>
      <c r="C10" s="27">
        <v>46</v>
      </c>
      <c r="D10" s="27"/>
      <c r="E10" s="27"/>
      <c r="F10" s="103">
        <f t="shared" si="0"/>
        <v>46</v>
      </c>
      <c r="G10" s="27">
        <v>39</v>
      </c>
      <c r="H10" s="27"/>
      <c r="I10" s="27"/>
      <c r="J10" s="50">
        <f t="shared" si="1"/>
        <v>39</v>
      </c>
      <c r="K10" s="27"/>
      <c r="L10" s="27"/>
      <c r="M10" s="50">
        <f t="shared" si="2"/>
        <v>0</v>
      </c>
      <c r="N10" s="104">
        <v>4</v>
      </c>
      <c r="O10" s="104"/>
      <c r="P10" s="104"/>
      <c r="Q10" s="50">
        <f t="shared" si="30"/>
        <v>4</v>
      </c>
      <c r="R10" s="27">
        <v>8361</v>
      </c>
      <c r="S10" s="27"/>
      <c r="T10" s="27"/>
      <c r="U10" s="50">
        <f t="shared" si="3"/>
        <v>8361</v>
      </c>
      <c r="V10" s="27">
        <v>5351</v>
      </c>
      <c r="W10" s="27">
        <v>1421</v>
      </c>
      <c r="X10" s="27">
        <v>2121</v>
      </c>
      <c r="Y10" s="60">
        <f t="shared" si="4"/>
        <v>25.36777897380696</v>
      </c>
      <c r="Z10" s="27"/>
      <c r="AA10" s="60">
        <f t="shared" si="5"/>
        <v>0</v>
      </c>
      <c r="AB10" s="27"/>
      <c r="AC10" s="60">
        <f t="shared" si="6"/>
        <v>0</v>
      </c>
      <c r="AD10" s="103">
        <f t="shared" si="31"/>
        <v>2121</v>
      </c>
      <c r="AE10" s="60">
        <f t="shared" si="32"/>
        <v>25.36777897380696</v>
      </c>
      <c r="AF10" s="27">
        <v>1797</v>
      </c>
      <c r="AG10" s="27">
        <v>348</v>
      </c>
      <c r="AH10" s="27">
        <v>736</v>
      </c>
      <c r="AI10" s="27"/>
      <c r="AJ10" s="27"/>
      <c r="AK10" s="50">
        <f t="shared" si="7"/>
        <v>736</v>
      </c>
      <c r="AL10" s="27">
        <v>667</v>
      </c>
      <c r="AM10" s="27">
        <v>184</v>
      </c>
      <c r="AN10" s="27"/>
      <c r="AO10" s="27"/>
      <c r="AP10" s="50">
        <f t="shared" si="8"/>
        <v>0</v>
      </c>
      <c r="AQ10" s="27"/>
      <c r="AR10" s="27"/>
      <c r="AS10" s="27"/>
      <c r="AT10" s="60">
        <f t="shared" si="9"/>
        <v>0</v>
      </c>
      <c r="AU10" s="27"/>
      <c r="AV10" s="60">
        <f t="shared" si="10"/>
        <v>0</v>
      </c>
      <c r="AW10" s="50">
        <f t="shared" si="33"/>
        <v>0</v>
      </c>
      <c r="AX10" s="60">
        <f t="shared" si="11"/>
        <v>0</v>
      </c>
      <c r="AY10" s="27"/>
      <c r="AZ10" s="27"/>
      <c r="BA10" s="27"/>
      <c r="BB10" s="27"/>
      <c r="BC10" s="50">
        <f t="shared" si="12"/>
        <v>0</v>
      </c>
      <c r="BD10" s="27"/>
      <c r="BE10" s="27"/>
      <c r="BF10" s="105">
        <f t="shared" si="34"/>
        <v>8361</v>
      </c>
      <c r="BG10" s="50">
        <f t="shared" si="13"/>
        <v>0</v>
      </c>
      <c r="BH10" s="50">
        <f t="shared" si="14"/>
        <v>0</v>
      </c>
      <c r="BI10" s="50">
        <f t="shared" si="35"/>
        <v>8361</v>
      </c>
      <c r="BJ10" s="50">
        <f t="shared" si="15"/>
        <v>5351</v>
      </c>
      <c r="BK10" s="50">
        <f t="shared" si="16"/>
        <v>1421</v>
      </c>
      <c r="BL10" s="50">
        <f t="shared" si="36"/>
        <v>2121</v>
      </c>
      <c r="BM10" s="50">
        <f t="shared" si="17"/>
        <v>0</v>
      </c>
      <c r="BN10" s="50">
        <f t="shared" si="18"/>
        <v>0</v>
      </c>
      <c r="BO10" s="103">
        <f t="shared" si="19"/>
        <v>2121</v>
      </c>
      <c r="BP10" s="50">
        <f t="shared" si="20"/>
        <v>1797</v>
      </c>
      <c r="BQ10" s="50">
        <f t="shared" si="21"/>
        <v>348</v>
      </c>
      <c r="BR10" s="60">
        <f t="shared" si="37"/>
        <v>25.36777897380696</v>
      </c>
      <c r="BS10" s="60">
        <f t="shared" si="38"/>
        <v>0</v>
      </c>
      <c r="BT10" s="50">
        <f t="shared" si="22"/>
        <v>0</v>
      </c>
      <c r="BU10" s="60">
        <f t="shared" si="23"/>
        <v>25.36777897380696</v>
      </c>
      <c r="BV10" s="60">
        <f t="shared" si="24"/>
        <v>33.582507942440664</v>
      </c>
      <c r="BW10" s="60">
        <f t="shared" si="25"/>
        <v>24.489795918367346</v>
      </c>
      <c r="BX10" s="27">
        <v>16</v>
      </c>
      <c r="BY10" s="27"/>
      <c r="BZ10" s="27"/>
      <c r="CA10" s="50">
        <f t="shared" si="26"/>
        <v>16</v>
      </c>
      <c r="CB10" s="27">
        <v>15</v>
      </c>
      <c r="CC10" s="58" t="s">
        <v>7</v>
      </c>
      <c r="CD10" s="27"/>
      <c r="CE10" s="27"/>
      <c r="CF10" s="27"/>
      <c r="CG10" s="106">
        <f t="shared" si="39"/>
        <v>0</v>
      </c>
      <c r="CH10" s="27"/>
      <c r="CI10" s="27"/>
      <c r="CJ10" s="50">
        <f t="shared" si="40"/>
        <v>2137</v>
      </c>
      <c r="CK10" s="50">
        <f t="shared" si="41"/>
        <v>0</v>
      </c>
      <c r="CL10" s="50">
        <f t="shared" si="42"/>
        <v>0</v>
      </c>
      <c r="CM10" s="103">
        <f t="shared" si="27"/>
        <v>2137</v>
      </c>
      <c r="CN10" s="50">
        <f t="shared" si="43"/>
        <v>1812</v>
      </c>
      <c r="CO10" s="50">
        <f t="shared" si="44"/>
        <v>348</v>
      </c>
      <c r="CP10" s="27">
        <v>96</v>
      </c>
      <c r="CQ10" s="27"/>
      <c r="CR10" s="27"/>
      <c r="CS10" s="50">
        <f t="shared" si="28"/>
        <v>96</v>
      </c>
      <c r="CT10" s="27">
        <v>57</v>
      </c>
      <c r="CU10" s="27">
        <v>30</v>
      </c>
      <c r="CV10" s="27"/>
      <c r="CW10" s="27"/>
      <c r="CX10" s="27"/>
      <c r="CY10" s="50">
        <f t="shared" si="29"/>
        <v>0</v>
      </c>
      <c r="CZ10" s="27"/>
      <c r="DA10" s="27"/>
      <c r="DB10" s="64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</row>
    <row r="11" spans="1:150" x14ac:dyDescent="0.2">
      <c r="A11" s="109">
        <v>5</v>
      </c>
      <c r="B11" s="109" t="s">
        <v>170</v>
      </c>
      <c r="C11" s="27">
        <v>28</v>
      </c>
      <c r="D11" s="27"/>
      <c r="E11" s="27"/>
      <c r="F11" s="103">
        <f t="shared" si="0"/>
        <v>28</v>
      </c>
      <c r="G11" s="27">
        <v>23</v>
      </c>
      <c r="H11" s="27"/>
      <c r="I11" s="27"/>
      <c r="J11" s="50">
        <f t="shared" si="1"/>
        <v>23</v>
      </c>
      <c r="K11" s="27"/>
      <c r="L11" s="27"/>
      <c r="M11" s="50">
        <f t="shared" si="2"/>
        <v>0</v>
      </c>
      <c r="N11" s="104"/>
      <c r="O11" s="104"/>
      <c r="P11" s="104"/>
      <c r="Q11" s="50">
        <f t="shared" si="30"/>
        <v>0</v>
      </c>
      <c r="R11" s="27">
        <v>6774</v>
      </c>
      <c r="S11" s="27"/>
      <c r="T11" s="27"/>
      <c r="U11" s="50">
        <f t="shared" si="3"/>
        <v>6774</v>
      </c>
      <c r="V11" s="27">
        <v>3768</v>
      </c>
      <c r="W11" s="27">
        <v>1690</v>
      </c>
      <c r="X11" s="27">
        <v>991</v>
      </c>
      <c r="Y11" s="60">
        <f t="shared" si="4"/>
        <v>14.629465603779156</v>
      </c>
      <c r="Z11" s="27"/>
      <c r="AA11" s="60">
        <f t="shared" si="5"/>
        <v>0</v>
      </c>
      <c r="AB11" s="27"/>
      <c r="AC11" s="60">
        <f t="shared" si="6"/>
        <v>0</v>
      </c>
      <c r="AD11" s="103">
        <f t="shared" si="31"/>
        <v>991</v>
      </c>
      <c r="AE11" s="60">
        <f t="shared" si="32"/>
        <v>14.629465603779156</v>
      </c>
      <c r="AF11" s="27">
        <v>786</v>
      </c>
      <c r="AG11" s="27">
        <v>346</v>
      </c>
      <c r="AH11" s="27">
        <v>174</v>
      </c>
      <c r="AI11" s="27"/>
      <c r="AJ11" s="27"/>
      <c r="AK11" s="50">
        <f t="shared" si="7"/>
        <v>174</v>
      </c>
      <c r="AL11" s="27">
        <v>99</v>
      </c>
      <c r="AM11" s="27">
        <v>21</v>
      </c>
      <c r="AN11" s="27"/>
      <c r="AO11" s="27"/>
      <c r="AP11" s="50">
        <f t="shared" si="8"/>
        <v>0</v>
      </c>
      <c r="AQ11" s="27"/>
      <c r="AR11" s="27"/>
      <c r="AS11" s="27"/>
      <c r="AT11" s="60">
        <f t="shared" si="9"/>
        <v>0</v>
      </c>
      <c r="AU11" s="27"/>
      <c r="AV11" s="60">
        <f t="shared" si="10"/>
        <v>0</v>
      </c>
      <c r="AW11" s="50">
        <f t="shared" si="33"/>
        <v>0</v>
      </c>
      <c r="AX11" s="60">
        <f t="shared" si="11"/>
        <v>0</v>
      </c>
      <c r="AY11" s="27"/>
      <c r="AZ11" s="27"/>
      <c r="BA11" s="27"/>
      <c r="BB11" s="27"/>
      <c r="BC11" s="50">
        <f t="shared" si="12"/>
        <v>0</v>
      </c>
      <c r="BD11" s="27"/>
      <c r="BE11" s="27"/>
      <c r="BF11" s="105">
        <f t="shared" si="34"/>
        <v>6774</v>
      </c>
      <c r="BG11" s="50">
        <f t="shared" si="13"/>
        <v>0</v>
      </c>
      <c r="BH11" s="50">
        <f t="shared" si="14"/>
        <v>0</v>
      </c>
      <c r="BI11" s="50">
        <f t="shared" si="35"/>
        <v>6774</v>
      </c>
      <c r="BJ11" s="50">
        <f t="shared" si="15"/>
        <v>3768</v>
      </c>
      <c r="BK11" s="50">
        <f t="shared" si="16"/>
        <v>1690</v>
      </c>
      <c r="BL11" s="50">
        <f t="shared" si="36"/>
        <v>991</v>
      </c>
      <c r="BM11" s="50">
        <f t="shared" si="17"/>
        <v>0</v>
      </c>
      <c r="BN11" s="50">
        <f t="shared" si="18"/>
        <v>0</v>
      </c>
      <c r="BO11" s="103">
        <f t="shared" si="19"/>
        <v>991</v>
      </c>
      <c r="BP11" s="50">
        <f t="shared" si="20"/>
        <v>786</v>
      </c>
      <c r="BQ11" s="50">
        <f t="shared" si="21"/>
        <v>346</v>
      </c>
      <c r="BR11" s="60">
        <f t="shared" si="37"/>
        <v>14.629465603779156</v>
      </c>
      <c r="BS11" s="60">
        <f t="shared" si="38"/>
        <v>0</v>
      </c>
      <c r="BT11" s="50">
        <f t="shared" si="22"/>
        <v>0</v>
      </c>
      <c r="BU11" s="60">
        <f t="shared" si="23"/>
        <v>14.629465603779156</v>
      </c>
      <c r="BV11" s="60">
        <f t="shared" si="24"/>
        <v>20.859872611464969</v>
      </c>
      <c r="BW11" s="60">
        <f t="shared" si="25"/>
        <v>20.473372781065091</v>
      </c>
      <c r="BX11" s="27">
        <v>45</v>
      </c>
      <c r="BY11" s="27"/>
      <c r="BZ11" s="27"/>
      <c r="CA11" s="50">
        <f t="shared" si="26"/>
        <v>45</v>
      </c>
      <c r="CB11" s="27">
        <v>37</v>
      </c>
      <c r="CC11" s="58" t="s">
        <v>7</v>
      </c>
      <c r="CD11" s="27"/>
      <c r="CE11" s="27"/>
      <c r="CF11" s="27"/>
      <c r="CG11" s="106">
        <f t="shared" si="39"/>
        <v>0</v>
      </c>
      <c r="CH11" s="27"/>
      <c r="CI11" s="27"/>
      <c r="CJ11" s="50">
        <f t="shared" si="40"/>
        <v>1036</v>
      </c>
      <c r="CK11" s="50">
        <f t="shared" si="41"/>
        <v>0</v>
      </c>
      <c r="CL11" s="50">
        <f t="shared" si="42"/>
        <v>0</v>
      </c>
      <c r="CM11" s="103">
        <f t="shared" si="27"/>
        <v>1036</v>
      </c>
      <c r="CN11" s="50">
        <f t="shared" si="43"/>
        <v>823</v>
      </c>
      <c r="CO11" s="50">
        <f t="shared" si="44"/>
        <v>346</v>
      </c>
      <c r="CP11" s="27">
        <v>67</v>
      </c>
      <c r="CQ11" s="27"/>
      <c r="CR11" s="27"/>
      <c r="CS11" s="50">
        <f t="shared" si="28"/>
        <v>67</v>
      </c>
      <c r="CT11" s="27">
        <v>50</v>
      </c>
      <c r="CU11" s="27">
        <v>23</v>
      </c>
      <c r="CV11" s="27"/>
      <c r="CW11" s="27"/>
      <c r="CX11" s="27"/>
      <c r="CY11" s="50">
        <f t="shared" si="29"/>
        <v>0</v>
      </c>
      <c r="CZ11" s="27"/>
      <c r="DA11" s="27"/>
      <c r="DB11" s="64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</row>
    <row r="12" spans="1:150" x14ac:dyDescent="0.2">
      <c r="A12" s="109">
        <v>6</v>
      </c>
      <c r="B12" s="109" t="s">
        <v>174</v>
      </c>
      <c r="C12" s="27">
        <v>300</v>
      </c>
      <c r="D12" s="27">
        <v>5</v>
      </c>
      <c r="E12" s="27">
        <v>5</v>
      </c>
      <c r="F12" s="103">
        <f t="shared" si="0"/>
        <v>310</v>
      </c>
      <c r="G12" s="27">
        <v>162</v>
      </c>
      <c r="H12" s="27">
        <v>3</v>
      </c>
      <c r="I12" s="27">
        <v>2</v>
      </c>
      <c r="J12" s="50">
        <f t="shared" si="1"/>
        <v>167</v>
      </c>
      <c r="K12" s="27">
        <v>2</v>
      </c>
      <c r="L12" s="27">
        <v>3</v>
      </c>
      <c r="M12" s="50">
        <f t="shared" si="2"/>
        <v>5</v>
      </c>
      <c r="N12" s="104">
        <v>3</v>
      </c>
      <c r="O12" s="104"/>
      <c r="P12" s="104"/>
      <c r="Q12" s="50">
        <f>SUM(N12:P12)</f>
        <v>3</v>
      </c>
      <c r="R12" s="27">
        <v>45270</v>
      </c>
      <c r="S12" s="27">
        <v>582</v>
      </c>
      <c r="T12" s="27">
        <v>198</v>
      </c>
      <c r="U12" s="50">
        <f t="shared" si="3"/>
        <v>46050</v>
      </c>
      <c r="V12" s="27">
        <v>29532</v>
      </c>
      <c r="W12" s="27">
        <v>9097</v>
      </c>
      <c r="X12" s="27">
        <v>24400</v>
      </c>
      <c r="Y12" s="60">
        <f t="shared" si="4"/>
        <v>53.898829246741776</v>
      </c>
      <c r="Z12" s="27">
        <v>346</v>
      </c>
      <c r="AA12" s="60">
        <f t="shared" si="5"/>
        <v>59.450171821305837</v>
      </c>
      <c r="AB12" s="27">
        <v>186</v>
      </c>
      <c r="AC12" s="60">
        <f t="shared" si="6"/>
        <v>93.939393939393938</v>
      </c>
      <c r="AD12" s="103">
        <f t="shared" si="31"/>
        <v>24932</v>
      </c>
      <c r="AE12" s="60">
        <f t="shared" si="32"/>
        <v>54.14115092290988</v>
      </c>
      <c r="AF12" s="27">
        <v>20331</v>
      </c>
      <c r="AG12" s="27">
        <v>5267</v>
      </c>
      <c r="AH12" s="27">
        <v>1009</v>
      </c>
      <c r="AI12" s="27">
        <v>67</v>
      </c>
      <c r="AJ12" s="27">
        <v>29</v>
      </c>
      <c r="AK12" s="50">
        <f t="shared" si="7"/>
        <v>1105</v>
      </c>
      <c r="AL12" s="27">
        <v>1021</v>
      </c>
      <c r="AM12" s="27">
        <v>87</v>
      </c>
      <c r="AN12" s="27">
        <v>3251</v>
      </c>
      <c r="AO12" s="27">
        <v>661</v>
      </c>
      <c r="AP12" s="50">
        <f t="shared" si="8"/>
        <v>3912</v>
      </c>
      <c r="AQ12" s="27">
        <v>2438</v>
      </c>
      <c r="AR12" s="27">
        <v>3912</v>
      </c>
      <c r="AS12" s="27">
        <v>1117</v>
      </c>
      <c r="AT12" s="60">
        <f t="shared" si="9"/>
        <v>34.358658874192557</v>
      </c>
      <c r="AU12" s="27">
        <v>453</v>
      </c>
      <c r="AV12" s="60">
        <f t="shared" si="10"/>
        <v>68.532526475037812</v>
      </c>
      <c r="AW12" s="50">
        <f t="shared" si="33"/>
        <v>1570</v>
      </c>
      <c r="AX12" s="60">
        <f t="shared" si="11"/>
        <v>40.132924335378327</v>
      </c>
      <c r="AY12" s="27">
        <v>1182</v>
      </c>
      <c r="AZ12" s="27">
        <v>1570</v>
      </c>
      <c r="BA12" s="27">
        <v>389</v>
      </c>
      <c r="BB12" s="27">
        <v>202</v>
      </c>
      <c r="BC12" s="50">
        <f t="shared" si="12"/>
        <v>591</v>
      </c>
      <c r="BD12" s="27">
        <v>414</v>
      </c>
      <c r="BE12" s="27">
        <v>520</v>
      </c>
      <c r="BF12" s="105">
        <f t="shared" si="34"/>
        <v>45270</v>
      </c>
      <c r="BG12" s="50">
        <f t="shared" si="13"/>
        <v>3833</v>
      </c>
      <c r="BH12" s="50">
        <f t="shared" si="14"/>
        <v>859</v>
      </c>
      <c r="BI12" s="50">
        <f t="shared" si="35"/>
        <v>49962</v>
      </c>
      <c r="BJ12" s="50">
        <f t="shared" si="15"/>
        <v>31970</v>
      </c>
      <c r="BK12" s="50">
        <f t="shared" si="16"/>
        <v>13009</v>
      </c>
      <c r="BL12" s="50">
        <f t="shared" si="36"/>
        <v>24400</v>
      </c>
      <c r="BM12" s="50">
        <f t="shared" si="17"/>
        <v>1463</v>
      </c>
      <c r="BN12" s="50">
        <f t="shared" si="18"/>
        <v>639</v>
      </c>
      <c r="BO12" s="103">
        <f t="shared" si="19"/>
        <v>26502</v>
      </c>
      <c r="BP12" s="50">
        <f t="shared" si="20"/>
        <v>21513</v>
      </c>
      <c r="BQ12" s="50">
        <f t="shared" si="21"/>
        <v>6837</v>
      </c>
      <c r="BR12" s="60">
        <f t="shared" si="37"/>
        <v>53.898829246741776</v>
      </c>
      <c r="BS12" s="60">
        <f t="shared" si="38"/>
        <v>38.168536394469086</v>
      </c>
      <c r="BT12" s="50">
        <f t="shared" si="22"/>
        <v>74.388824214202558</v>
      </c>
      <c r="BU12" s="60">
        <f t="shared" si="23"/>
        <v>53.044313678395582</v>
      </c>
      <c r="BV12" s="60">
        <f t="shared" si="24"/>
        <v>67.291210509852988</v>
      </c>
      <c r="BW12" s="60">
        <f t="shared" si="25"/>
        <v>52.55592282266123</v>
      </c>
      <c r="BX12" s="27">
        <v>2688</v>
      </c>
      <c r="BY12" s="27"/>
      <c r="BZ12" s="27"/>
      <c r="CA12" s="50">
        <f t="shared" si="26"/>
        <v>2688</v>
      </c>
      <c r="CB12" s="27">
        <v>2591</v>
      </c>
      <c r="CC12" s="58" t="s">
        <v>7</v>
      </c>
      <c r="CD12" s="27">
        <v>247</v>
      </c>
      <c r="CE12" s="27"/>
      <c r="CF12" s="27"/>
      <c r="CG12" s="106">
        <f t="shared" si="39"/>
        <v>247</v>
      </c>
      <c r="CH12" s="27">
        <v>239</v>
      </c>
      <c r="CI12" s="27">
        <v>201</v>
      </c>
      <c r="CJ12" s="50">
        <f t="shared" si="40"/>
        <v>27335</v>
      </c>
      <c r="CK12" s="50">
        <f t="shared" si="41"/>
        <v>1463</v>
      </c>
      <c r="CL12" s="50">
        <f t="shared" si="42"/>
        <v>639</v>
      </c>
      <c r="CM12" s="103">
        <f t="shared" si="27"/>
        <v>29437</v>
      </c>
      <c r="CN12" s="50">
        <f t="shared" si="43"/>
        <v>24343</v>
      </c>
      <c r="CO12" s="50">
        <f t="shared" si="44"/>
        <v>7038</v>
      </c>
      <c r="CP12" s="27">
        <v>64</v>
      </c>
      <c r="CQ12" s="27"/>
      <c r="CR12" s="27"/>
      <c r="CS12" s="50">
        <f t="shared" si="28"/>
        <v>64</v>
      </c>
      <c r="CT12" s="27">
        <v>64</v>
      </c>
      <c r="CU12" s="27"/>
      <c r="CV12" s="27"/>
      <c r="CW12" s="27"/>
      <c r="CX12" s="27"/>
      <c r="CY12" s="50">
        <f t="shared" si="29"/>
        <v>0</v>
      </c>
      <c r="CZ12" s="27"/>
      <c r="DA12" s="27"/>
      <c r="DB12" s="64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</row>
    <row r="13" spans="1:150" x14ac:dyDescent="0.2">
      <c r="A13" s="109">
        <v>7</v>
      </c>
      <c r="B13" s="109" t="s">
        <v>171</v>
      </c>
      <c r="C13" s="27">
        <v>31</v>
      </c>
      <c r="D13" s="27"/>
      <c r="E13" s="27"/>
      <c r="F13" s="103">
        <f t="shared" si="0"/>
        <v>31</v>
      </c>
      <c r="G13" s="27">
        <v>24</v>
      </c>
      <c r="H13" s="27"/>
      <c r="I13" s="27"/>
      <c r="J13" s="50">
        <f t="shared" si="1"/>
        <v>24</v>
      </c>
      <c r="K13" s="27"/>
      <c r="L13" s="27"/>
      <c r="M13" s="50">
        <f t="shared" si="2"/>
        <v>0</v>
      </c>
      <c r="N13" s="104"/>
      <c r="O13" s="104"/>
      <c r="P13" s="104"/>
      <c r="Q13" s="50">
        <f t="shared" si="30"/>
        <v>0</v>
      </c>
      <c r="R13" s="27">
        <v>6016</v>
      </c>
      <c r="S13" s="27"/>
      <c r="T13" s="27"/>
      <c r="U13" s="50">
        <f t="shared" si="3"/>
        <v>6016</v>
      </c>
      <c r="V13" s="27">
        <v>3775</v>
      </c>
      <c r="W13" s="27">
        <v>1400</v>
      </c>
      <c r="X13" s="27">
        <v>879</v>
      </c>
      <c r="Y13" s="60">
        <f t="shared" si="4"/>
        <v>14.611037234042554</v>
      </c>
      <c r="Z13" s="27"/>
      <c r="AA13" s="60">
        <f t="shared" si="5"/>
        <v>0</v>
      </c>
      <c r="AB13" s="27"/>
      <c r="AC13" s="60">
        <f t="shared" si="6"/>
        <v>0</v>
      </c>
      <c r="AD13" s="103">
        <f t="shared" si="31"/>
        <v>879</v>
      </c>
      <c r="AE13" s="60">
        <f t="shared" si="32"/>
        <v>14.611037234042554</v>
      </c>
      <c r="AF13" s="27">
        <v>485</v>
      </c>
      <c r="AG13" s="27">
        <v>172</v>
      </c>
      <c r="AH13" s="27">
        <v>85</v>
      </c>
      <c r="AI13" s="27"/>
      <c r="AJ13" s="27"/>
      <c r="AK13" s="50">
        <f t="shared" si="7"/>
        <v>85</v>
      </c>
      <c r="AL13" s="27">
        <v>61</v>
      </c>
      <c r="AM13" s="27">
        <v>26</v>
      </c>
      <c r="AN13" s="27"/>
      <c r="AO13" s="27"/>
      <c r="AP13" s="50">
        <f t="shared" si="8"/>
        <v>0</v>
      </c>
      <c r="AQ13" s="27"/>
      <c r="AR13" s="27"/>
      <c r="AS13" s="27"/>
      <c r="AT13" s="60">
        <f t="shared" si="9"/>
        <v>0</v>
      </c>
      <c r="AU13" s="27"/>
      <c r="AV13" s="60">
        <f t="shared" si="10"/>
        <v>0</v>
      </c>
      <c r="AW13" s="50">
        <f t="shared" si="33"/>
        <v>0</v>
      </c>
      <c r="AX13" s="60">
        <f t="shared" si="11"/>
        <v>0</v>
      </c>
      <c r="AY13" s="27"/>
      <c r="AZ13" s="27"/>
      <c r="BA13" s="27"/>
      <c r="BB13" s="27"/>
      <c r="BC13" s="50">
        <f t="shared" si="12"/>
        <v>0</v>
      </c>
      <c r="BD13" s="27"/>
      <c r="BE13" s="27"/>
      <c r="BF13" s="105">
        <f t="shared" si="34"/>
        <v>6016</v>
      </c>
      <c r="BG13" s="50">
        <f t="shared" si="13"/>
        <v>0</v>
      </c>
      <c r="BH13" s="50">
        <f t="shared" si="14"/>
        <v>0</v>
      </c>
      <c r="BI13" s="50">
        <f t="shared" si="35"/>
        <v>6016</v>
      </c>
      <c r="BJ13" s="50">
        <f t="shared" si="15"/>
        <v>3775</v>
      </c>
      <c r="BK13" s="50">
        <f t="shared" si="16"/>
        <v>1400</v>
      </c>
      <c r="BL13" s="50">
        <f t="shared" si="36"/>
        <v>879</v>
      </c>
      <c r="BM13" s="50">
        <f t="shared" si="17"/>
        <v>0</v>
      </c>
      <c r="BN13" s="50">
        <f t="shared" si="18"/>
        <v>0</v>
      </c>
      <c r="BO13" s="103">
        <f t="shared" si="19"/>
        <v>879</v>
      </c>
      <c r="BP13" s="50">
        <f t="shared" si="20"/>
        <v>485</v>
      </c>
      <c r="BQ13" s="50">
        <f t="shared" si="21"/>
        <v>172</v>
      </c>
      <c r="BR13" s="60">
        <f t="shared" si="37"/>
        <v>14.611037234042554</v>
      </c>
      <c r="BS13" s="60">
        <f t="shared" si="38"/>
        <v>0</v>
      </c>
      <c r="BT13" s="50">
        <f t="shared" si="22"/>
        <v>0</v>
      </c>
      <c r="BU13" s="60">
        <f t="shared" si="23"/>
        <v>14.611037234042554</v>
      </c>
      <c r="BV13" s="60">
        <f t="shared" si="24"/>
        <v>12.847682119205299</v>
      </c>
      <c r="BW13" s="60">
        <f t="shared" si="25"/>
        <v>12.285714285714286</v>
      </c>
      <c r="BX13" s="27">
        <v>19</v>
      </c>
      <c r="BY13" s="27"/>
      <c r="BZ13" s="27"/>
      <c r="CA13" s="50">
        <f t="shared" si="26"/>
        <v>19</v>
      </c>
      <c r="CB13" s="27">
        <v>14</v>
      </c>
      <c r="CC13" s="58" t="s">
        <v>7</v>
      </c>
      <c r="CD13" s="27">
        <v>7</v>
      </c>
      <c r="CE13" s="27"/>
      <c r="CF13" s="27"/>
      <c r="CG13" s="106">
        <f t="shared" si="39"/>
        <v>7</v>
      </c>
      <c r="CH13" s="27">
        <v>7</v>
      </c>
      <c r="CI13" s="27"/>
      <c r="CJ13" s="50">
        <f t="shared" si="40"/>
        <v>905</v>
      </c>
      <c r="CK13" s="50">
        <f t="shared" si="41"/>
        <v>0</v>
      </c>
      <c r="CL13" s="50">
        <f t="shared" si="42"/>
        <v>0</v>
      </c>
      <c r="CM13" s="103">
        <f t="shared" si="27"/>
        <v>905</v>
      </c>
      <c r="CN13" s="50">
        <f t="shared" si="43"/>
        <v>506</v>
      </c>
      <c r="CO13" s="50">
        <f t="shared" si="44"/>
        <v>172</v>
      </c>
      <c r="CP13" s="27">
        <v>94</v>
      </c>
      <c r="CQ13" s="27"/>
      <c r="CR13" s="27"/>
      <c r="CS13" s="50">
        <f t="shared" si="28"/>
        <v>94</v>
      </c>
      <c r="CT13" s="27"/>
      <c r="CU13" s="27"/>
      <c r="CV13" s="27"/>
      <c r="CW13" s="27"/>
      <c r="CX13" s="27"/>
      <c r="CY13" s="50">
        <f t="shared" si="29"/>
        <v>0</v>
      </c>
      <c r="CZ13" s="27"/>
      <c r="DA13" s="27"/>
      <c r="DB13" s="64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</row>
    <row r="14" spans="1:150" x14ac:dyDescent="0.2">
      <c r="A14" s="109">
        <v>8</v>
      </c>
      <c r="B14" s="109" t="s">
        <v>172</v>
      </c>
      <c r="C14" s="27">
        <v>83</v>
      </c>
      <c r="D14" s="27"/>
      <c r="E14" s="27"/>
      <c r="F14" s="103">
        <f t="shared" si="0"/>
        <v>83</v>
      </c>
      <c r="G14" s="27">
        <v>31</v>
      </c>
      <c r="H14" s="27"/>
      <c r="I14" s="27"/>
      <c r="J14" s="50">
        <f t="shared" si="1"/>
        <v>31</v>
      </c>
      <c r="K14" s="27"/>
      <c r="L14" s="27"/>
      <c r="M14" s="50">
        <f t="shared" si="2"/>
        <v>0</v>
      </c>
      <c r="N14" s="104">
        <v>1</v>
      </c>
      <c r="O14" s="104"/>
      <c r="P14" s="104"/>
      <c r="Q14" s="50">
        <f t="shared" si="30"/>
        <v>1</v>
      </c>
      <c r="R14" s="27">
        <v>6253</v>
      </c>
      <c r="S14" s="27"/>
      <c r="T14" s="27"/>
      <c r="U14" s="50">
        <f t="shared" si="3"/>
        <v>6253</v>
      </c>
      <c r="V14" s="27">
        <v>4940</v>
      </c>
      <c r="W14" s="27">
        <v>1795</v>
      </c>
      <c r="X14" s="27">
        <v>4064</v>
      </c>
      <c r="Y14" s="60">
        <f t="shared" si="4"/>
        <v>64.99280345434191</v>
      </c>
      <c r="Z14" s="27"/>
      <c r="AA14" s="60">
        <f t="shared" si="5"/>
        <v>0</v>
      </c>
      <c r="AB14" s="27"/>
      <c r="AC14" s="60">
        <f t="shared" si="6"/>
        <v>0</v>
      </c>
      <c r="AD14" s="103">
        <f t="shared" si="31"/>
        <v>4064</v>
      </c>
      <c r="AE14" s="60">
        <f t="shared" si="32"/>
        <v>64.99280345434191</v>
      </c>
      <c r="AF14" s="27">
        <v>3276</v>
      </c>
      <c r="AG14" s="27">
        <v>1355</v>
      </c>
      <c r="AH14" s="27">
        <v>295</v>
      </c>
      <c r="AI14" s="27"/>
      <c r="AJ14" s="27"/>
      <c r="AK14" s="50">
        <f t="shared" si="7"/>
        <v>295</v>
      </c>
      <c r="AL14" s="27">
        <v>273</v>
      </c>
      <c r="AM14" s="27">
        <v>76</v>
      </c>
      <c r="AN14" s="27"/>
      <c r="AO14" s="27"/>
      <c r="AP14" s="50">
        <f t="shared" si="8"/>
        <v>0</v>
      </c>
      <c r="AQ14" s="27"/>
      <c r="AR14" s="27"/>
      <c r="AS14" s="27"/>
      <c r="AT14" s="60">
        <f t="shared" si="9"/>
        <v>0</v>
      </c>
      <c r="AU14" s="27"/>
      <c r="AV14" s="60">
        <f t="shared" si="10"/>
        <v>0</v>
      </c>
      <c r="AW14" s="50">
        <f t="shared" si="33"/>
        <v>0</v>
      </c>
      <c r="AX14" s="60">
        <f t="shared" si="11"/>
        <v>0</v>
      </c>
      <c r="AY14" s="27"/>
      <c r="AZ14" s="27"/>
      <c r="BA14" s="27"/>
      <c r="BB14" s="27"/>
      <c r="BC14" s="50">
        <f t="shared" si="12"/>
        <v>0</v>
      </c>
      <c r="BD14" s="27"/>
      <c r="BE14" s="27"/>
      <c r="BF14" s="105">
        <f t="shared" si="34"/>
        <v>6253</v>
      </c>
      <c r="BG14" s="50">
        <f t="shared" si="13"/>
        <v>0</v>
      </c>
      <c r="BH14" s="50">
        <f t="shared" si="14"/>
        <v>0</v>
      </c>
      <c r="BI14" s="50">
        <f t="shared" si="35"/>
        <v>6253</v>
      </c>
      <c r="BJ14" s="50">
        <f t="shared" si="15"/>
        <v>4940</v>
      </c>
      <c r="BK14" s="50">
        <f t="shared" si="16"/>
        <v>1795</v>
      </c>
      <c r="BL14" s="50">
        <f t="shared" si="36"/>
        <v>4064</v>
      </c>
      <c r="BM14" s="50">
        <f t="shared" si="17"/>
        <v>0</v>
      </c>
      <c r="BN14" s="50">
        <f t="shared" si="18"/>
        <v>0</v>
      </c>
      <c r="BO14" s="103">
        <f t="shared" si="19"/>
        <v>4064</v>
      </c>
      <c r="BP14" s="50">
        <f t="shared" si="20"/>
        <v>3276</v>
      </c>
      <c r="BQ14" s="50">
        <f t="shared" si="21"/>
        <v>1355</v>
      </c>
      <c r="BR14" s="60">
        <f t="shared" si="37"/>
        <v>64.99280345434191</v>
      </c>
      <c r="BS14" s="60">
        <f t="shared" si="38"/>
        <v>0</v>
      </c>
      <c r="BT14" s="50">
        <f t="shared" si="22"/>
        <v>0</v>
      </c>
      <c r="BU14" s="60">
        <f t="shared" si="23"/>
        <v>64.99280345434191</v>
      </c>
      <c r="BV14" s="60">
        <f t="shared" si="24"/>
        <v>66.31578947368422</v>
      </c>
      <c r="BW14" s="60">
        <f t="shared" si="25"/>
        <v>75.487465181058496</v>
      </c>
      <c r="BX14" s="27"/>
      <c r="BY14" s="27"/>
      <c r="BZ14" s="27"/>
      <c r="CA14" s="50">
        <f t="shared" si="26"/>
        <v>0</v>
      </c>
      <c r="CB14" s="27"/>
      <c r="CC14" s="58" t="s">
        <v>7</v>
      </c>
      <c r="CD14" s="27"/>
      <c r="CE14" s="27"/>
      <c r="CF14" s="27"/>
      <c r="CG14" s="106">
        <f t="shared" si="39"/>
        <v>0</v>
      </c>
      <c r="CH14" s="27"/>
      <c r="CI14" s="27"/>
      <c r="CJ14" s="50">
        <f t="shared" si="40"/>
        <v>4064</v>
      </c>
      <c r="CK14" s="50">
        <f t="shared" si="41"/>
        <v>0</v>
      </c>
      <c r="CL14" s="50">
        <f t="shared" si="42"/>
        <v>0</v>
      </c>
      <c r="CM14" s="103">
        <f t="shared" si="27"/>
        <v>4064</v>
      </c>
      <c r="CN14" s="50">
        <f t="shared" si="43"/>
        <v>3276</v>
      </c>
      <c r="CO14" s="50">
        <f t="shared" si="44"/>
        <v>1355</v>
      </c>
      <c r="CP14" s="27"/>
      <c r="CQ14" s="27"/>
      <c r="CR14" s="27"/>
      <c r="CS14" s="50">
        <f t="shared" si="28"/>
        <v>0</v>
      </c>
      <c r="CT14" s="27"/>
      <c r="CU14" s="27"/>
      <c r="CV14" s="27"/>
      <c r="CW14" s="27"/>
      <c r="CX14" s="27"/>
      <c r="CY14" s="50">
        <f t="shared" si="29"/>
        <v>0</v>
      </c>
      <c r="CZ14" s="27"/>
      <c r="DA14" s="27"/>
      <c r="DE14" s="51"/>
    </row>
    <row r="15" spans="1:150" x14ac:dyDescent="0.2">
      <c r="A15" s="109">
        <v>9</v>
      </c>
      <c r="B15" s="109" t="s">
        <v>173</v>
      </c>
      <c r="C15" s="27">
        <v>110</v>
      </c>
      <c r="D15" s="27"/>
      <c r="E15" s="27"/>
      <c r="F15" s="103">
        <f t="shared" si="0"/>
        <v>110</v>
      </c>
      <c r="G15" s="27">
        <v>61</v>
      </c>
      <c r="H15" s="27"/>
      <c r="I15" s="27"/>
      <c r="J15" s="50">
        <f t="shared" si="1"/>
        <v>61</v>
      </c>
      <c r="K15" s="27"/>
      <c r="L15" s="27"/>
      <c r="M15" s="50">
        <f t="shared" si="2"/>
        <v>0</v>
      </c>
      <c r="N15" s="104">
        <v>6</v>
      </c>
      <c r="O15" s="104"/>
      <c r="P15" s="104"/>
      <c r="Q15" s="50">
        <f t="shared" si="30"/>
        <v>6</v>
      </c>
      <c r="R15" s="27">
        <v>7667</v>
      </c>
      <c r="S15" s="27"/>
      <c r="T15" s="27"/>
      <c r="U15" s="50">
        <f t="shared" si="3"/>
        <v>7667</v>
      </c>
      <c r="V15" s="27">
        <v>4631</v>
      </c>
      <c r="W15" s="27">
        <v>2253</v>
      </c>
      <c r="X15" s="27">
        <v>2159</v>
      </c>
      <c r="Y15" s="60">
        <f t="shared" si="4"/>
        <v>28.159645232815965</v>
      </c>
      <c r="Z15" s="27"/>
      <c r="AA15" s="60">
        <f t="shared" si="5"/>
        <v>0</v>
      </c>
      <c r="AB15" s="27"/>
      <c r="AC15" s="60">
        <f t="shared" si="6"/>
        <v>0</v>
      </c>
      <c r="AD15" s="103">
        <f t="shared" si="31"/>
        <v>2159</v>
      </c>
      <c r="AE15" s="60">
        <f t="shared" si="32"/>
        <v>28.159645232815965</v>
      </c>
      <c r="AF15" s="27">
        <v>1502</v>
      </c>
      <c r="AG15" s="27">
        <v>423</v>
      </c>
      <c r="AH15" s="27">
        <v>167</v>
      </c>
      <c r="AI15" s="27"/>
      <c r="AJ15" s="27"/>
      <c r="AK15" s="50">
        <f t="shared" si="7"/>
        <v>167</v>
      </c>
      <c r="AL15" s="27">
        <v>112</v>
      </c>
      <c r="AM15" s="27">
        <v>52</v>
      </c>
      <c r="AN15" s="27"/>
      <c r="AO15" s="27"/>
      <c r="AP15" s="50">
        <f t="shared" si="8"/>
        <v>0</v>
      </c>
      <c r="AQ15" s="27"/>
      <c r="AR15" s="27"/>
      <c r="AS15" s="27"/>
      <c r="AT15" s="60">
        <f t="shared" si="9"/>
        <v>0</v>
      </c>
      <c r="AU15" s="27"/>
      <c r="AV15" s="60">
        <f t="shared" si="10"/>
        <v>0</v>
      </c>
      <c r="AW15" s="50">
        <f t="shared" si="33"/>
        <v>0</v>
      </c>
      <c r="AX15" s="60">
        <f t="shared" si="11"/>
        <v>0</v>
      </c>
      <c r="AY15" s="27"/>
      <c r="AZ15" s="27"/>
      <c r="BA15" s="27"/>
      <c r="BB15" s="27"/>
      <c r="BC15" s="50">
        <f t="shared" si="12"/>
        <v>0</v>
      </c>
      <c r="BD15" s="27"/>
      <c r="BE15" s="27"/>
      <c r="BF15" s="105">
        <f t="shared" si="34"/>
        <v>7667</v>
      </c>
      <c r="BG15" s="50">
        <f t="shared" si="13"/>
        <v>0</v>
      </c>
      <c r="BH15" s="50">
        <f t="shared" si="14"/>
        <v>0</v>
      </c>
      <c r="BI15" s="50">
        <f t="shared" si="35"/>
        <v>7667</v>
      </c>
      <c r="BJ15" s="50">
        <f t="shared" si="15"/>
        <v>4631</v>
      </c>
      <c r="BK15" s="50">
        <f t="shared" si="16"/>
        <v>2253</v>
      </c>
      <c r="BL15" s="50">
        <f t="shared" si="36"/>
        <v>2159</v>
      </c>
      <c r="BM15" s="50">
        <f t="shared" si="17"/>
        <v>0</v>
      </c>
      <c r="BN15" s="50">
        <f t="shared" si="18"/>
        <v>0</v>
      </c>
      <c r="BO15" s="103">
        <f t="shared" si="19"/>
        <v>2159</v>
      </c>
      <c r="BP15" s="50">
        <f t="shared" si="20"/>
        <v>1502</v>
      </c>
      <c r="BQ15" s="50">
        <f t="shared" si="21"/>
        <v>423</v>
      </c>
      <c r="BR15" s="60">
        <f t="shared" si="37"/>
        <v>28.159645232815965</v>
      </c>
      <c r="BS15" s="60">
        <f t="shared" si="38"/>
        <v>0</v>
      </c>
      <c r="BT15" s="50">
        <f t="shared" si="22"/>
        <v>0</v>
      </c>
      <c r="BU15" s="60">
        <f t="shared" si="23"/>
        <v>28.159645232815965</v>
      </c>
      <c r="BV15" s="60">
        <f t="shared" si="24"/>
        <v>32.433599654502267</v>
      </c>
      <c r="BW15" s="60">
        <f t="shared" si="25"/>
        <v>18.774966711051931</v>
      </c>
      <c r="BX15" s="27">
        <v>132</v>
      </c>
      <c r="BY15" s="27"/>
      <c r="BZ15" s="27"/>
      <c r="CA15" s="50">
        <f t="shared" si="26"/>
        <v>132</v>
      </c>
      <c r="CB15" s="27">
        <v>112</v>
      </c>
      <c r="CC15" s="58" t="s">
        <v>7</v>
      </c>
      <c r="CD15" s="27">
        <v>7</v>
      </c>
      <c r="CE15" s="27"/>
      <c r="CF15" s="27"/>
      <c r="CG15" s="106">
        <f t="shared" si="39"/>
        <v>7</v>
      </c>
      <c r="CH15" s="27">
        <v>5</v>
      </c>
      <c r="CI15" s="27"/>
      <c r="CJ15" s="50">
        <f t="shared" si="40"/>
        <v>2298</v>
      </c>
      <c r="CK15" s="50">
        <f t="shared" si="41"/>
        <v>0</v>
      </c>
      <c r="CL15" s="50">
        <f t="shared" si="42"/>
        <v>0</v>
      </c>
      <c r="CM15" s="103">
        <f t="shared" si="27"/>
        <v>2298</v>
      </c>
      <c r="CN15" s="50">
        <f t="shared" si="43"/>
        <v>1619</v>
      </c>
      <c r="CO15" s="50">
        <f t="shared" si="44"/>
        <v>423</v>
      </c>
      <c r="CP15" s="27">
        <v>126</v>
      </c>
      <c r="CQ15" s="27"/>
      <c r="CR15" s="27"/>
      <c r="CS15" s="50">
        <f t="shared" si="28"/>
        <v>126</v>
      </c>
      <c r="CT15" s="27">
        <v>24</v>
      </c>
      <c r="CU15" s="27">
        <v>15</v>
      </c>
      <c r="CV15" s="27"/>
      <c r="CW15" s="27"/>
      <c r="CX15" s="27"/>
      <c r="CY15" s="50">
        <f t="shared" si="29"/>
        <v>0</v>
      </c>
      <c r="CZ15" s="27"/>
      <c r="DA15" s="27"/>
      <c r="DE15" s="51"/>
    </row>
    <row r="16" spans="1:150" x14ac:dyDescent="0.2">
      <c r="A16" s="26"/>
      <c r="B16" s="30"/>
      <c r="C16" s="89"/>
      <c r="D16" s="89"/>
      <c r="E16" s="89"/>
      <c r="F16" s="90">
        <f>SUM(F7:F15)</f>
        <v>716</v>
      </c>
      <c r="G16" s="89"/>
      <c r="H16" s="89"/>
      <c r="I16" s="89"/>
      <c r="J16" s="91">
        <f>SUM(J7:J15)</f>
        <v>422</v>
      </c>
      <c r="K16" s="89"/>
      <c r="L16" s="89"/>
      <c r="M16" s="91">
        <f>SUM(M7:M15)</f>
        <v>5</v>
      </c>
      <c r="N16" s="92"/>
      <c r="O16" s="92"/>
      <c r="P16" s="92"/>
      <c r="Q16" s="91">
        <f>SUM(Q7:Q15)</f>
        <v>14</v>
      </c>
      <c r="R16" s="89"/>
      <c r="S16" s="89"/>
      <c r="T16" s="89"/>
      <c r="U16" s="91">
        <f>SUM(U7:U15)</f>
        <v>98844</v>
      </c>
      <c r="V16" s="89"/>
      <c r="W16" s="89"/>
      <c r="X16" s="89"/>
      <c r="Y16" s="93">
        <f t="shared" si="4"/>
        <v>0</v>
      </c>
      <c r="Z16" s="89"/>
      <c r="AA16" s="93">
        <f t="shared" si="5"/>
        <v>0</v>
      </c>
      <c r="AB16" s="89"/>
      <c r="AC16" s="93">
        <f t="shared" si="6"/>
        <v>0</v>
      </c>
      <c r="AD16" s="90">
        <f>SUM(AD7:AD15)</f>
        <v>38949</v>
      </c>
      <c r="AE16" s="93">
        <f t="shared" si="32"/>
        <v>39.404516207357048</v>
      </c>
      <c r="AF16" s="89"/>
      <c r="AG16" s="89"/>
      <c r="AH16" s="89"/>
      <c r="AI16" s="89"/>
      <c r="AJ16" s="89"/>
      <c r="AK16" s="91">
        <f>SUM(AK7:AK15)</f>
        <v>2773</v>
      </c>
      <c r="AL16" s="89"/>
      <c r="AM16" s="89"/>
      <c r="AN16" s="89"/>
      <c r="AO16" s="89"/>
      <c r="AP16" s="91">
        <f>SUM(AP7:AP15)</f>
        <v>3912</v>
      </c>
      <c r="AQ16" s="89"/>
      <c r="AR16" s="89"/>
      <c r="AS16" s="89"/>
      <c r="AT16" s="93">
        <f t="shared" si="9"/>
        <v>0</v>
      </c>
      <c r="AU16" s="89"/>
      <c r="AV16" s="93">
        <f t="shared" si="10"/>
        <v>0</v>
      </c>
      <c r="AW16" s="91">
        <f>SUM(AW7:AW15)</f>
        <v>1570</v>
      </c>
      <c r="AX16" s="93">
        <f t="shared" si="11"/>
        <v>40.132924335378327</v>
      </c>
      <c r="AY16" s="89"/>
      <c r="AZ16" s="89"/>
      <c r="BA16" s="89"/>
      <c r="BB16" s="89"/>
      <c r="BC16" s="91">
        <f t="shared" si="12"/>
        <v>0</v>
      </c>
      <c r="BD16" s="89"/>
      <c r="BE16" s="89"/>
      <c r="BF16" s="94">
        <f t="shared" si="34"/>
        <v>0</v>
      </c>
      <c r="BG16" s="91"/>
      <c r="BH16" s="91"/>
      <c r="BI16" s="91">
        <f>SUM(BI7:BI15)</f>
        <v>102756</v>
      </c>
      <c r="BJ16" s="91"/>
      <c r="BK16" s="91"/>
      <c r="BL16" s="91">
        <f t="shared" si="36"/>
        <v>0</v>
      </c>
      <c r="BM16" s="91"/>
      <c r="BN16" s="91"/>
      <c r="BO16" s="90">
        <f>SUM(BO7:BO15)</f>
        <v>40519</v>
      </c>
      <c r="BP16" s="91"/>
      <c r="BQ16" s="91"/>
      <c r="BR16" s="93">
        <f t="shared" si="37"/>
        <v>0</v>
      </c>
      <c r="BS16" s="93">
        <f t="shared" si="38"/>
        <v>0</v>
      </c>
      <c r="BT16" s="91">
        <f t="shared" si="22"/>
        <v>0</v>
      </c>
      <c r="BU16" s="93">
        <f t="shared" si="23"/>
        <v>39.432247265366499</v>
      </c>
      <c r="BV16" s="93">
        <f t="shared" si="24"/>
        <v>0</v>
      </c>
      <c r="BW16" s="93">
        <f t="shared" si="25"/>
        <v>0</v>
      </c>
      <c r="BX16" s="89"/>
      <c r="BY16" s="89"/>
      <c r="BZ16" s="89"/>
      <c r="CA16" s="91"/>
      <c r="CB16" s="89"/>
      <c r="CC16" s="95" t="s">
        <v>7</v>
      </c>
      <c r="CD16" s="89"/>
      <c r="CE16" s="89"/>
      <c r="CF16" s="89"/>
      <c r="CG16" s="96"/>
      <c r="CH16" s="89"/>
      <c r="CI16" s="89"/>
      <c r="CJ16" s="91"/>
      <c r="CK16" s="91"/>
      <c r="CL16" s="91"/>
      <c r="CM16" s="90">
        <f>SUM(CM7:CM15)</f>
        <v>43784</v>
      </c>
      <c r="CN16" s="91"/>
      <c r="CO16" s="91"/>
      <c r="CP16" s="89"/>
      <c r="CQ16" s="89"/>
      <c r="CR16" s="89"/>
      <c r="CS16" s="91">
        <f t="shared" si="28"/>
        <v>0</v>
      </c>
      <c r="CT16" s="89"/>
      <c r="CU16" s="89"/>
      <c r="CV16" s="89"/>
      <c r="CW16" s="89"/>
      <c r="CX16" s="89"/>
      <c r="CY16" s="91">
        <f t="shared" si="29"/>
        <v>0</v>
      </c>
      <c r="CZ16" s="89"/>
      <c r="DA16" s="89"/>
      <c r="DE16" s="51"/>
    </row>
    <row r="17" spans="1:109" ht="15.75" x14ac:dyDescent="0.2">
      <c r="A17" s="31"/>
      <c r="B17" s="23" t="s">
        <v>175</v>
      </c>
      <c r="C17" s="97"/>
      <c r="D17" s="97"/>
      <c r="E17" s="97"/>
      <c r="F17" s="98"/>
      <c r="G17" s="97"/>
      <c r="H17" s="97"/>
      <c r="I17" s="97"/>
      <c r="J17" s="99"/>
      <c r="K17" s="97"/>
      <c r="L17" s="97"/>
      <c r="M17" s="99"/>
      <c r="N17" s="97"/>
      <c r="O17" s="97"/>
      <c r="P17" s="97"/>
      <c r="Q17" s="99"/>
      <c r="R17" s="97"/>
      <c r="S17" s="97"/>
      <c r="T17" s="97"/>
      <c r="U17" s="99"/>
      <c r="V17" s="97"/>
      <c r="W17" s="97"/>
      <c r="X17" s="97"/>
      <c r="Y17" s="100"/>
      <c r="Z17" s="97"/>
      <c r="AA17" s="100"/>
      <c r="AB17" s="97"/>
      <c r="AC17" s="100"/>
      <c r="AD17" s="98"/>
      <c r="AE17" s="100"/>
      <c r="AF17" s="97"/>
      <c r="AG17" s="97"/>
      <c r="AH17" s="97"/>
      <c r="AI17" s="97"/>
      <c r="AJ17" s="97"/>
      <c r="AK17" s="99"/>
      <c r="AL17" s="97"/>
      <c r="AM17" s="97"/>
      <c r="AN17" s="97"/>
      <c r="AO17" s="97"/>
      <c r="AP17" s="99"/>
      <c r="AQ17" s="97"/>
      <c r="AR17" s="97"/>
      <c r="AS17" s="97"/>
      <c r="AT17" s="100"/>
      <c r="AU17" s="97"/>
      <c r="AV17" s="100"/>
      <c r="AW17" s="99"/>
      <c r="AX17" s="100"/>
      <c r="AY17" s="97"/>
      <c r="AZ17" s="97"/>
      <c r="BA17" s="97"/>
      <c r="BB17" s="97"/>
      <c r="BC17" s="99"/>
      <c r="BD17" s="97"/>
      <c r="BE17" s="97"/>
      <c r="BF17" s="99"/>
      <c r="BG17" s="99"/>
      <c r="BH17" s="99"/>
      <c r="BI17" s="99"/>
      <c r="BJ17" s="99"/>
      <c r="BK17" s="99"/>
      <c r="BL17" s="99"/>
      <c r="BM17" s="99"/>
      <c r="BN17" s="99"/>
      <c r="BO17" s="98"/>
      <c r="BP17" s="99"/>
      <c r="BQ17" s="99"/>
      <c r="BR17" s="100"/>
      <c r="BS17" s="100"/>
      <c r="BT17" s="99"/>
      <c r="BU17" s="100"/>
      <c r="BV17" s="100"/>
      <c r="BW17" s="100"/>
      <c r="BX17" s="97"/>
      <c r="BY17" s="97"/>
      <c r="BZ17" s="97"/>
      <c r="CA17" s="99"/>
      <c r="CB17" s="97"/>
      <c r="CC17" s="101"/>
      <c r="CD17" s="97"/>
      <c r="CE17" s="97"/>
      <c r="CF17" s="97"/>
      <c r="CG17" s="99"/>
      <c r="CH17" s="97"/>
      <c r="CI17" s="97"/>
      <c r="CJ17" s="99"/>
      <c r="CK17" s="99"/>
      <c r="CL17" s="99"/>
      <c r="CM17" s="98"/>
      <c r="CN17" s="99"/>
      <c r="CO17" s="99"/>
      <c r="CP17" s="97"/>
      <c r="CQ17" s="97"/>
      <c r="CR17" s="97"/>
      <c r="CS17" s="99"/>
      <c r="CT17" s="97"/>
      <c r="CU17" s="97"/>
      <c r="CV17" s="97"/>
      <c r="CW17" s="97"/>
      <c r="CX17" s="97"/>
      <c r="CY17" s="99"/>
      <c r="CZ17" s="97"/>
      <c r="DA17" s="97"/>
      <c r="DE17" s="51"/>
    </row>
    <row r="18" spans="1:109" x14ac:dyDescent="0.2">
      <c r="A18" s="109">
        <v>10</v>
      </c>
      <c r="B18" s="109" t="s">
        <v>176</v>
      </c>
      <c r="C18" s="27">
        <v>1</v>
      </c>
      <c r="D18" s="27"/>
      <c r="E18" s="27"/>
      <c r="F18" s="103">
        <f t="shared" si="0"/>
        <v>1</v>
      </c>
      <c r="G18" s="27"/>
      <c r="H18" s="27"/>
      <c r="I18" s="27"/>
      <c r="J18" s="50">
        <f t="shared" si="1"/>
        <v>0</v>
      </c>
      <c r="K18" s="27"/>
      <c r="L18" s="27"/>
      <c r="M18" s="50">
        <f t="shared" si="2"/>
        <v>0</v>
      </c>
      <c r="N18" s="104"/>
      <c r="O18" s="104"/>
      <c r="P18" s="104"/>
      <c r="Q18" s="50">
        <f t="shared" si="30"/>
        <v>0</v>
      </c>
      <c r="R18" s="27">
        <v>2090</v>
      </c>
      <c r="S18" s="27"/>
      <c r="T18" s="27"/>
      <c r="U18" s="50">
        <f t="shared" si="3"/>
        <v>2090</v>
      </c>
      <c r="V18" s="27"/>
      <c r="W18" s="27"/>
      <c r="X18" s="27">
        <v>2090</v>
      </c>
      <c r="Y18" s="60">
        <f t="shared" si="4"/>
        <v>100</v>
      </c>
      <c r="Z18" s="27"/>
      <c r="AA18" s="60">
        <f t="shared" si="5"/>
        <v>0</v>
      </c>
      <c r="AB18" s="27"/>
      <c r="AC18" s="60">
        <f t="shared" si="6"/>
        <v>0</v>
      </c>
      <c r="AD18" s="103">
        <f t="shared" si="31"/>
        <v>2090</v>
      </c>
      <c r="AE18" s="60">
        <f t="shared" si="32"/>
        <v>100</v>
      </c>
      <c r="AF18" s="27">
        <v>1479</v>
      </c>
      <c r="AG18" s="27">
        <v>209</v>
      </c>
      <c r="AH18" s="27"/>
      <c r="AI18" s="27"/>
      <c r="AJ18" s="27"/>
      <c r="AK18" s="50">
        <f t="shared" si="7"/>
        <v>0</v>
      </c>
      <c r="AL18" s="27"/>
      <c r="AM18" s="27"/>
      <c r="AN18" s="27"/>
      <c r="AO18" s="27"/>
      <c r="AP18" s="50">
        <f t="shared" si="8"/>
        <v>0</v>
      </c>
      <c r="AQ18" s="27"/>
      <c r="AR18" s="27"/>
      <c r="AS18" s="27"/>
      <c r="AT18" s="60">
        <f t="shared" si="9"/>
        <v>0</v>
      </c>
      <c r="AU18" s="27"/>
      <c r="AV18" s="60">
        <f t="shared" si="10"/>
        <v>0</v>
      </c>
      <c r="AW18" s="50">
        <f t="shared" si="33"/>
        <v>0</v>
      </c>
      <c r="AX18" s="60">
        <f t="shared" si="11"/>
        <v>0</v>
      </c>
      <c r="AY18" s="27"/>
      <c r="AZ18" s="27"/>
      <c r="BA18" s="27"/>
      <c r="BB18" s="27"/>
      <c r="BC18" s="50">
        <f t="shared" si="12"/>
        <v>0</v>
      </c>
      <c r="BD18" s="27"/>
      <c r="BE18" s="27"/>
      <c r="BF18" s="105">
        <f t="shared" si="34"/>
        <v>2090</v>
      </c>
      <c r="BG18" s="50">
        <f t="shared" si="13"/>
        <v>0</v>
      </c>
      <c r="BH18" s="50">
        <f t="shared" si="14"/>
        <v>0</v>
      </c>
      <c r="BI18" s="50">
        <f t="shared" si="35"/>
        <v>2090</v>
      </c>
      <c r="BJ18" s="50">
        <f t="shared" si="15"/>
        <v>0</v>
      </c>
      <c r="BK18" s="50">
        <f t="shared" si="16"/>
        <v>0</v>
      </c>
      <c r="BL18" s="50">
        <f t="shared" si="36"/>
        <v>2090</v>
      </c>
      <c r="BM18" s="50">
        <f t="shared" si="17"/>
        <v>0</v>
      </c>
      <c r="BN18" s="50">
        <f t="shared" si="18"/>
        <v>0</v>
      </c>
      <c r="BO18" s="103">
        <f t="shared" si="19"/>
        <v>2090</v>
      </c>
      <c r="BP18" s="50">
        <f t="shared" si="20"/>
        <v>1479</v>
      </c>
      <c r="BQ18" s="50">
        <f t="shared" si="21"/>
        <v>209</v>
      </c>
      <c r="BR18" s="60">
        <f t="shared" si="37"/>
        <v>100</v>
      </c>
      <c r="BS18" s="60">
        <f t="shared" si="38"/>
        <v>0</v>
      </c>
      <c r="BT18" s="50">
        <f t="shared" si="22"/>
        <v>0</v>
      </c>
      <c r="BU18" s="60">
        <f t="shared" si="23"/>
        <v>100</v>
      </c>
      <c r="BV18" s="60">
        <f t="shared" si="24"/>
        <v>0</v>
      </c>
      <c r="BW18" s="60">
        <f t="shared" si="25"/>
        <v>0</v>
      </c>
      <c r="BX18" s="27">
        <v>1550</v>
      </c>
      <c r="BY18" s="27"/>
      <c r="BZ18" s="27"/>
      <c r="CA18" s="50">
        <f t="shared" si="26"/>
        <v>1550</v>
      </c>
      <c r="CB18" s="27"/>
      <c r="CC18" s="58" t="s">
        <v>7</v>
      </c>
      <c r="CD18" s="27"/>
      <c r="CE18" s="27"/>
      <c r="CF18" s="27"/>
      <c r="CG18" s="106">
        <f t="shared" si="39"/>
        <v>0</v>
      </c>
      <c r="CH18" s="27"/>
      <c r="CI18" s="27"/>
      <c r="CJ18" s="50">
        <f t="shared" si="40"/>
        <v>3640</v>
      </c>
      <c r="CK18" s="50">
        <f t="shared" si="41"/>
        <v>0</v>
      </c>
      <c r="CL18" s="50">
        <f t="shared" si="42"/>
        <v>0</v>
      </c>
      <c r="CM18" s="103">
        <f t="shared" si="27"/>
        <v>3640</v>
      </c>
      <c r="CN18" s="50">
        <f t="shared" si="43"/>
        <v>1479</v>
      </c>
      <c r="CO18" s="50">
        <f t="shared" si="44"/>
        <v>209</v>
      </c>
      <c r="CP18" s="27">
        <v>65</v>
      </c>
      <c r="CQ18" s="27"/>
      <c r="CR18" s="27"/>
      <c r="CS18" s="50">
        <f t="shared" si="28"/>
        <v>65</v>
      </c>
      <c r="CT18" s="27"/>
      <c r="CU18" s="27"/>
      <c r="CV18" s="27"/>
      <c r="CW18" s="27"/>
      <c r="CX18" s="27"/>
      <c r="CY18" s="50">
        <f t="shared" si="29"/>
        <v>0</v>
      </c>
      <c r="CZ18" s="27"/>
      <c r="DA18" s="27"/>
      <c r="DE18" s="51"/>
    </row>
    <row r="19" spans="1:109" x14ac:dyDescent="0.2">
      <c r="A19" s="109">
        <v>11</v>
      </c>
      <c r="B19" s="109" t="s">
        <v>193</v>
      </c>
      <c r="C19" s="27">
        <v>266</v>
      </c>
      <c r="D19" s="27"/>
      <c r="E19" s="27"/>
      <c r="F19" s="103">
        <f t="shared" ref="F19:F36" si="45">SUM(C19:E19)</f>
        <v>266</v>
      </c>
      <c r="G19" s="27">
        <v>14</v>
      </c>
      <c r="H19" s="27"/>
      <c r="I19" s="27"/>
      <c r="J19" s="50">
        <f t="shared" ref="J19:J36" si="46">SUM(G19:I19)</f>
        <v>14</v>
      </c>
      <c r="K19" s="27"/>
      <c r="L19" s="27"/>
      <c r="M19" s="50">
        <f t="shared" ref="M19:M36" si="47">SUM(K19:L19)</f>
        <v>0</v>
      </c>
      <c r="N19" s="104">
        <v>8</v>
      </c>
      <c r="O19" s="104"/>
      <c r="P19" s="104"/>
      <c r="Q19" s="50">
        <f t="shared" ref="Q19:Q36" si="48">SUM(N19:P19)</f>
        <v>8</v>
      </c>
      <c r="R19" s="27">
        <v>18438</v>
      </c>
      <c r="S19" s="27"/>
      <c r="T19" s="27"/>
      <c r="U19" s="50">
        <f t="shared" ref="U19:U36" si="49">SUM(R19:T19)</f>
        <v>18438</v>
      </c>
      <c r="V19" s="27">
        <v>10050</v>
      </c>
      <c r="W19" s="27">
        <v>5125</v>
      </c>
      <c r="X19" s="27">
        <v>16055</v>
      </c>
      <c r="Y19" s="60">
        <f t="shared" ref="Y19:Y36" si="50">IF(R19=0,0,X19/R19%)</f>
        <v>87.075604729363278</v>
      </c>
      <c r="Z19" s="27"/>
      <c r="AA19" s="60">
        <f t="shared" ref="AA19:AA36" si="51">IF(S19=0,0,Z19/S19%)</f>
        <v>0</v>
      </c>
      <c r="AB19" s="27"/>
      <c r="AC19" s="60">
        <f t="shared" ref="AC19:AC36" si="52">IF(T19=0,0,AB19/T19%)</f>
        <v>0</v>
      </c>
      <c r="AD19" s="103">
        <f t="shared" ref="AD19:AD36" si="53">SUM(X19+Z19+AB19)</f>
        <v>16055</v>
      </c>
      <c r="AE19" s="60">
        <f t="shared" ref="AE19:AE36" si="54">IF(U19=0,0,AD19/U19%)</f>
        <v>87.075604729363278</v>
      </c>
      <c r="AF19" s="27">
        <v>8111</v>
      </c>
      <c r="AG19" s="27">
        <v>4031</v>
      </c>
      <c r="AH19" s="27">
        <v>483</v>
      </c>
      <c r="AI19" s="27"/>
      <c r="AJ19" s="27"/>
      <c r="AK19" s="50">
        <f t="shared" ref="AK19:AK36" si="55">SUM(AH19:AJ19)</f>
        <v>483</v>
      </c>
      <c r="AL19" s="27">
        <v>401</v>
      </c>
      <c r="AM19" s="27">
        <v>295</v>
      </c>
      <c r="AN19" s="27"/>
      <c r="AO19" s="27"/>
      <c r="AP19" s="50">
        <f t="shared" ref="AP19:AP36" si="56">SUM(AN19:AO19)</f>
        <v>0</v>
      </c>
      <c r="AQ19" s="27"/>
      <c r="AR19" s="27"/>
      <c r="AS19" s="27"/>
      <c r="AT19" s="60">
        <f t="shared" ref="AT19:AT36" si="57">IF(AN19=0,0,AS19/AN19%)</f>
        <v>0</v>
      </c>
      <c r="AU19" s="27"/>
      <c r="AV19" s="60">
        <f t="shared" ref="AV19:AV36" si="58">IF(AO19=0,0,AU19/AO19%)</f>
        <v>0</v>
      </c>
      <c r="AW19" s="50">
        <f t="shared" ref="AW19:AW36" si="59">SUM(AS19+AU19)</f>
        <v>0</v>
      </c>
      <c r="AX19" s="60">
        <f t="shared" ref="AX19:AX36" si="60">IF(AP19=0,0,AW19/AP19%)</f>
        <v>0</v>
      </c>
      <c r="AY19" s="27"/>
      <c r="AZ19" s="27"/>
      <c r="BA19" s="27"/>
      <c r="BB19" s="27"/>
      <c r="BC19" s="50">
        <f t="shared" ref="BC19:BC36" si="61">SUM(BA19:BB19)</f>
        <v>0</v>
      </c>
      <c r="BD19" s="27"/>
      <c r="BE19" s="27"/>
      <c r="BF19" s="105">
        <f t="shared" ref="BF19:BF36" si="62">R19</f>
        <v>18438</v>
      </c>
      <c r="BG19" s="50">
        <f t="shared" ref="BG19:BG36" si="63">S19+AN19</f>
        <v>0</v>
      </c>
      <c r="BH19" s="50">
        <f t="shared" ref="BH19:BH36" si="64">T19+AO19</f>
        <v>0</v>
      </c>
      <c r="BI19" s="50">
        <f t="shared" ref="BI19:BI36" si="65">SUM(BF19:BH19)</f>
        <v>18438</v>
      </c>
      <c r="BJ19" s="50">
        <f t="shared" ref="BJ19:BJ36" si="66">V19+AQ19</f>
        <v>10050</v>
      </c>
      <c r="BK19" s="50">
        <f t="shared" ref="BK19:BK36" si="67">W19+AR19</f>
        <v>5125</v>
      </c>
      <c r="BL19" s="50">
        <f t="shared" ref="BL19:BL36" si="68">X19</f>
        <v>16055</v>
      </c>
      <c r="BM19" s="50">
        <f t="shared" ref="BM19:BM36" si="69">Z19+AS19</f>
        <v>0</v>
      </c>
      <c r="BN19" s="50">
        <f t="shared" ref="BN19:BN36" si="70">AB19+AU19</f>
        <v>0</v>
      </c>
      <c r="BO19" s="103">
        <f t="shared" ref="BO19:BO36" si="71">SUM(BL19:BN19)</f>
        <v>16055</v>
      </c>
      <c r="BP19" s="50">
        <f t="shared" ref="BP19:BP36" si="72">AF19+AY19</f>
        <v>8111</v>
      </c>
      <c r="BQ19" s="50">
        <f t="shared" ref="BQ19:BQ36" si="73">AG19+AZ19</f>
        <v>4031</v>
      </c>
      <c r="BR19" s="60">
        <f t="shared" ref="BR19:BR52" si="74">IF(BF19=0,0,BL19/BF19%)</f>
        <v>87.075604729363278</v>
      </c>
      <c r="BS19" s="60">
        <f t="shared" ref="BS19:BS52" si="75">IF(BG19=0,0,BM19/BG19%)</f>
        <v>0</v>
      </c>
      <c r="BT19" s="50">
        <f t="shared" ref="BT19:BT52" si="76">IF(BH19=0,0,BN19/BH19%)</f>
        <v>0</v>
      </c>
      <c r="BU19" s="60">
        <f t="shared" ref="BU19:BU52" si="77">IF(BI19=0,0,BO19/BI19%)</f>
        <v>87.075604729363278</v>
      </c>
      <c r="BV19" s="60">
        <f t="shared" ref="BV19:BV52" si="78">IF(BJ19=0,0,BP19/BJ19%)</f>
        <v>80.706467661691548</v>
      </c>
      <c r="BW19" s="60">
        <f t="shared" ref="BW19:BW52" si="79">IF(BK19=0,0,BQ19/BK19%)</f>
        <v>78.653658536585368</v>
      </c>
      <c r="BX19" s="27"/>
      <c r="BY19" s="27"/>
      <c r="BZ19" s="27"/>
      <c r="CA19" s="50">
        <f t="shared" ref="CA19:CA52" si="80">SUM(BX19:BZ19)</f>
        <v>0</v>
      </c>
      <c r="CB19" s="27"/>
      <c r="CC19" s="58" t="s">
        <v>7</v>
      </c>
      <c r="CD19" s="27"/>
      <c r="CE19" s="27"/>
      <c r="CF19" s="27"/>
      <c r="CG19" s="106">
        <f t="shared" ref="CG19:CG52" si="81">SUM(CD19:CF19)</f>
        <v>0</v>
      </c>
      <c r="CH19" s="27"/>
      <c r="CI19" s="27"/>
      <c r="CJ19" s="50">
        <f t="shared" ref="CJ19:CJ36" si="82">SUM(BL19+BX19+CD19)</f>
        <v>16055</v>
      </c>
      <c r="CK19" s="50">
        <f t="shared" ref="CK19:CK36" si="83">SUM(BM19+BY19+CE19)</f>
        <v>0</v>
      </c>
      <c r="CL19" s="50">
        <f t="shared" ref="CL19:CL36" si="84">SUM(BN19+BZ19+CF19)</f>
        <v>0</v>
      </c>
      <c r="CM19" s="103">
        <f t="shared" ref="CM19:CM36" si="85">SUM(CJ19:CL19)</f>
        <v>16055</v>
      </c>
      <c r="CN19" s="50">
        <f t="shared" ref="CN19:CN36" si="86">SUM(BP19+CB19+CH19)</f>
        <v>8111</v>
      </c>
      <c r="CO19" s="50">
        <f t="shared" ref="CO19:CO36" si="87">SUM(BQ19+CI19)</f>
        <v>4031</v>
      </c>
      <c r="CP19" s="27"/>
      <c r="CQ19" s="27"/>
      <c r="CR19" s="27"/>
      <c r="CS19" s="50">
        <f t="shared" ref="CS19:CS36" si="88">SUM(CP19:CR19)</f>
        <v>0</v>
      </c>
      <c r="CT19" s="27"/>
      <c r="CU19" s="27"/>
      <c r="CV19" s="27"/>
      <c r="CW19" s="27"/>
      <c r="CX19" s="27"/>
      <c r="CY19" s="50">
        <f t="shared" ref="CY19:CY36" si="89">SUM(CV19:CX19)</f>
        <v>0</v>
      </c>
      <c r="CZ19" s="27"/>
      <c r="DA19" s="27"/>
      <c r="DE19" s="51"/>
    </row>
    <row r="20" spans="1:109" x14ac:dyDescent="0.2">
      <c r="A20" s="109">
        <v>12</v>
      </c>
      <c r="B20" s="109" t="s">
        <v>177</v>
      </c>
      <c r="C20" s="27">
        <v>206</v>
      </c>
      <c r="D20" s="27"/>
      <c r="E20" s="27"/>
      <c r="F20" s="103">
        <f t="shared" si="45"/>
        <v>206</v>
      </c>
      <c r="G20" s="27">
        <v>48</v>
      </c>
      <c r="H20" s="27"/>
      <c r="I20" s="27"/>
      <c r="J20" s="50">
        <f t="shared" si="46"/>
        <v>48</v>
      </c>
      <c r="K20" s="27"/>
      <c r="L20" s="27"/>
      <c r="M20" s="50">
        <f t="shared" si="47"/>
        <v>0</v>
      </c>
      <c r="N20" s="104">
        <v>7</v>
      </c>
      <c r="O20" s="104"/>
      <c r="P20" s="104"/>
      <c r="Q20" s="50">
        <f t="shared" si="48"/>
        <v>7</v>
      </c>
      <c r="R20" s="27">
        <v>11011</v>
      </c>
      <c r="S20" s="27"/>
      <c r="T20" s="27"/>
      <c r="U20" s="50">
        <f t="shared" si="49"/>
        <v>11011</v>
      </c>
      <c r="V20" s="27">
        <v>7101</v>
      </c>
      <c r="W20" s="27">
        <v>2011</v>
      </c>
      <c r="X20" s="27">
        <v>6165</v>
      </c>
      <c r="Y20" s="60">
        <f t="shared" si="50"/>
        <v>55.989465080374174</v>
      </c>
      <c r="Z20" s="27"/>
      <c r="AA20" s="60">
        <f t="shared" si="51"/>
        <v>0</v>
      </c>
      <c r="AB20" s="27"/>
      <c r="AC20" s="60">
        <f t="shared" si="52"/>
        <v>0</v>
      </c>
      <c r="AD20" s="103">
        <f t="shared" si="53"/>
        <v>6165</v>
      </c>
      <c r="AE20" s="60">
        <f t="shared" si="54"/>
        <v>55.989465080374174</v>
      </c>
      <c r="AF20" s="27">
        <v>3902</v>
      </c>
      <c r="AG20" s="27">
        <v>1092</v>
      </c>
      <c r="AH20" s="27">
        <v>549</v>
      </c>
      <c r="AI20" s="27"/>
      <c r="AJ20" s="27"/>
      <c r="AK20" s="50">
        <f t="shared" si="55"/>
        <v>549</v>
      </c>
      <c r="AL20" s="27">
        <v>376</v>
      </c>
      <c r="AM20" s="27">
        <v>184</v>
      </c>
      <c r="AN20" s="27"/>
      <c r="AO20" s="27"/>
      <c r="AP20" s="50">
        <f t="shared" si="56"/>
        <v>0</v>
      </c>
      <c r="AQ20" s="27"/>
      <c r="AR20" s="27"/>
      <c r="AS20" s="27"/>
      <c r="AT20" s="60">
        <f t="shared" si="57"/>
        <v>0</v>
      </c>
      <c r="AU20" s="27"/>
      <c r="AV20" s="60">
        <f t="shared" si="58"/>
        <v>0</v>
      </c>
      <c r="AW20" s="50">
        <f t="shared" si="59"/>
        <v>0</v>
      </c>
      <c r="AX20" s="60">
        <f t="shared" si="60"/>
        <v>0</v>
      </c>
      <c r="AY20" s="27"/>
      <c r="AZ20" s="27"/>
      <c r="BA20" s="27"/>
      <c r="BB20" s="27"/>
      <c r="BC20" s="50">
        <f t="shared" si="61"/>
        <v>0</v>
      </c>
      <c r="BD20" s="27"/>
      <c r="BE20" s="27"/>
      <c r="BF20" s="105">
        <f t="shared" si="62"/>
        <v>11011</v>
      </c>
      <c r="BG20" s="50">
        <f t="shared" si="63"/>
        <v>0</v>
      </c>
      <c r="BH20" s="50">
        <f t="shared" si="64"/>
        <v>0</v>
      </c>
      <c r="BI20" s="50">
        <f t="shared" si="65"/>
        <v>11011</v>
      </c>
      <c r="BJ20" s="50">
        <f t="shared" si="66"/>
        <v>7101</v>
      </c>
      <c r="BK20" s="50">
        <f t="shared" si="67"/>
        <v>2011</v>
      </c>
      <c r="BL20" s="50">
        <f t="shared" si="68"/>
        <v>6165</v>
      </c>
      <c r="BM20" s="50">
        <f t="shared" si="69"/>
        <v>0</v>
      </c>
      <c r="BN20" s="50">
        <f t="shared" si="70"/>
        <v>0</v>
      </c>
      <c r="BO20" s="103">
        <f t="shared" si="71"/>
        <v>6165</v>
      </c>
      <c r="BP20" s="50">
        <f t="shared" si="72"/>
        <v>3902</v>
      </c>
      <c r="BQ20" s="50">
        <f t="shared" si="73"/>
        <v>1092</v>
      </c>
      <c r="BR20" s="60">
        <f t="shared" si="74"/>
        <v>55.989465080374174</v>
      </c>
      <c r="BS20" s="60">
        <f t="shared" si="75"/>
        <v>0</v>
      </c>
      <c r="BT20" s="50">
        <f t="shared" si="76"/>
        <v>0</v>
      </c>
      <c r="BU20" s="60">
        <f t="shared" si="77"/>
        <v>55.989465080374174</v>
      </c>
      <c r="BV20" s="60">
        <f t="shared" si="78"/>
        <v>54.950007041261792</v>
      </c>
      <c r="BW20" s="60">
        <f t="shared" si="79"/>
        <v>54.301342615614125</v>
      </c>
      <c r="BX20" s="27">
        <v>1</v>
      </c>
      <c r="BY20" s="27"/>
      <c r="BZ20" s="27"/>
      <c r="CA20" s="50">
        <f t="shared" si="80"/>
        <v>1</v>
      </c>
      <c r="CB20" s="27"/>
      <c r="CC20" s="58" t="s">
        <v>7</v>
      </c>
      <c r="CD20" s="27"/>
      <c r="CE20" s="27"/>
      <c r="CF20" s="27"/>
      <c r="CG20" s="106">
        <f t="shared" si="81"/>
        <v>0</v>
      </c>
      <c r="CH20" s="27"/>
      <c r="CI20" s="27"/>
      <c r="CJ20" s="50">
        <f t="shared" si="82"/>
        <v>6166</v>
      </c>
      <c r="CK20" s="50">
        <f t="shared" si="83"/>
        <v>0</v>
      </c>
      <c r="CL20" s="50">
        <f t="shared" si="84"/>
        <v>0</v>
      </c>
      <c r="CM20" s="103">
        <f t="shared" si="85"/>
        <v>6166</v>
      </c>
      <c r="CN20" s="50">
        <f t="shared" si="86"/>
        <v>3902</v>
      </c>
      <c r="CO20" s="50">
        <f t="shared" si="87"/>
        <v>1092</v>
      </c>
      <c r="CP20" s="27"/>
      <c r="CQ20" s="27"/>
      <c r="CR20" s="27"/>
      <c r="CS20" s="50">
        <f t="shared" si="88"/>
        <v>0</v>
      </c>
      <c r="CT20" s="27"/>
      <c r="CU20" s="27"/>
      <c r="CV20" s="27"/>
      <c r="CW20" s="27"/>
      <c r="CX20" s="27"/>
      <c r="CY20" s="50">
        <f t="shared" si="89"/>
        <v>0</v>
      </c>
      <c r="CZ20" s="27"/>
      <c r="DA20" s="27"/>
      <c r="DE20" s="51"/>
    </row>
    <row r="21" spans="1:109" x14ac:dyDescent="0.2">
      <c r="A21" s="109">
        <v>13</v>
      </c>
      <c r="B21" s="109" t="s">
        <v>178</v>
      </c>
      <c r="C21" s="27">
        <v>175</v>
      </c>
      <c r="D21" s="27">
        <v>3</v>
      </c>
      <c r="E21" s="27"/>
      <c r="F21" s="103">
        <f t="shared" si="45"/>
        <v>178</v>
      </c>
      <c r="G21" s="27">
        <v>59</v>
      </c>
      <c r="H21" s="27">
        <v>2</v>
      </c>
      <c r="I21" s="27"/>
      <c r="J21" s="50">
        <f t="shared" si="46"/>
        <v>61</v>
      </c>
      <c r="K21" s="27">
        <v>1</v>
      </c>
      <c r="L21" s="27"/>
      <c r="M21" s="50">
        <f t="shared" si="47"/>
        <v>1</v>
      </c>
      <c r="N21" s="104"/>
      <c r="O21" s="104"/>
      <c r="P21" s="104"/>
      <c r="Q21" s="50">
        <f t="shared" si="48"/>
        <v>0</v>
      </c>
      <c r="R21" s="27">
        <v>8785</v>
      </c>
      <c r="S21" s="27">
        <v>193</v>
      </c>
      <c r="T21" s="27"/>
      <c r="U21" s="50">
        <f t="shared" si="49"/>
        <v>8978</v>
      </c>
      <c r="V21" s="27">
        <v>5836</v>
      </c>
      <c r="W21" s="27">
        <v>754</v>
      </c>
      <c r="X21" s="27">
        <v>5657</v>
      </c>
      <c r="Y21" s="60">
        <f t="shared" si="50"/>
        <v>64.393853158793405</v>
      </c>
      <c r="Z21" s="27">
        <v>86</v>
      </c>
      <c r="AA21" s="60">
        <f t="shared" si="51"/>
        <v>44.559585492227981</v>
      </c>
      <c r="AB21" s="27"/>
      <c r="AC21" s="60">
        <f t="shared" si="52"/>
        <v>0</v>
      </c>
      <c r="AD21" s="103">
        <f t="shared" si="53"/>
        <v>5743</v>
      </c>
      <c r="AE21" s="60">
        <f t="shared" si="54"/>
        <v>63.967476052572955</v>
      </c>
      <c r="AF21" s="27">
        <v>3618</v>
      </c>
      <c r="AG21" s="27">
        <v>496</v>
      </c>
      <c r="AH21" s="27">
        <v>23</v>
      </c>
      <c r="AI21" s="27">
        <v>25</v>
      </c>
      <c r="AJ21" s="27"/>
      <c r="AK21" s="50">
        <f t="shared" si="55"/>
        <v>48</v>
      </c>
      <c r="AL21" s="27">
        <v>29</v>
      </c>
      <c r="AM21" s="27">
        <v>16</v>
      </c>
      <c r="AN21" s="27">
        <v>372</v>
      </c>
      <c r="AO21" s="27"/>
      <c r="AP21" s="50">
        <f t="shared" si="56"/>
        <v>372</v>
      </c>
      <c r="AQ21" s="27">
        <v>351</v>
      </c>
      <c r="AR21" s="27">
        <v>372</v>
      </c>
      <c r="AS21" s="27">
        <v>349</v>
      </c>
      <c r="AT21" s="60">
        <f t="shared" si="57"/>
        <v>93.817204301075265</v>
      </c>
      <c r="AU21" s="27"/>
      <c r="AV21" s="60">
        <f t="shared" si="58"/>
        <v>0</v>
      </c>
      <c r="AW21" s="50">
        <f t="shared" si="59"/>
        <v>349</v>
      </c>
      <c r="AX21" s="60">
        <f t="shared" si="60"/>
        <v>93.817204301075265</v>
      </c>
      <c r="AY21" s="27">
        <v>312</v>
      </c>
      <c r="AZ21" s="27">
        <v>349</v>
      </c>
      <c r="BA21" s="27">
        <v>122</v>
      </c>
      <c r="BB21" s="27"/>
      <c r="BC21" s="50">
        <f t="shared" si="61"/>
        <v>122</v>
      </c>
      <c r="BD21" s="27">
        <v>117</v>
      </c>
      <c r="BE21" s="27">
        <v>122</v>
      </c>
      <c r="BF21" s="105">
        <f t="shared" si="62"/>
        <v>8785</v>
      </c>
      <c r="BG21" s="50">
        <f t="shared" si="63"/>
        <v>565</v>
      </c>
      <c r="BH21" s="50">
        <f t="shared" si="64"/>
        <v>0</v>
      </c>
      <c r="BI21" s="50">
        <f t="shared" si="65"/>
        <v>9350</v>
      </c>
      <c r="BJ21" s="50">
        <f t="shared" si="66"/>
        <v>6187</v>
      </c>
      <c r="BK21" s="50">
        <f t="shared" si="67"/>
        <v>1126</v>
      </c>
      <c r="BL21" s="50">
        <f t="shared" si="68"/>
        <v>5657</v>
      </c>
      <c r="BM21" s="50">
        <f t="shared" si="69"/>
        <v>435</v>
      </c>
      <c r="BN21" s="50">
        <f t="shared" si="70"/>
        <v>0</v>
      </c>
      <c r="BO21" s="103">
        <f t="shared" si="71"/>
        <v>6092</v>
      </c>
      <c r="BP21" s="50">
        <f t="shared" si="72"/>
        <v>3930</v>
      </c>
      <c r="BQ21" s="50">
        <f t="shared" si="73"/>
        <v>845</v>
      </c>
      <c r="BR21" s="60">
        <f t="shared" si="74"/>
        <v>64.393853158793405</v>
      </c>
      <c r="BS21" s="60">
        <f t="shared" si="75"/>
        <v>76.991150442477874</v>
      </c>
      <c r="BT21" s="50">
        <f t="shared" si="76"/>
        <v>0</v>
      </c>
      <c r="BU21" s="60">
        <f t="shared" si="77"/>
        <v>65.155080213903744</v>
      </c>
      <c r="BV21" s="60">
        <f t="shared" si="78"/>
        <v>63.520284467431715</v>
      </c>
      <c r="BW21" s="60">
        <f t="shared" si="79"/>
        <v>75.044404973357018</v>
      </c>
      <c r="BX21" s="27">
        <v>86</v>
      </c>
      <c r="BY21" s="27"/>
      <c r="BZ21" s="27"/>
      <c r="CA21" s="50">
        <f t="shared" si="80"/>
        <v>86</v>
      </c>
      <c r="CB21" s="27">
        <v>74</v>
      </c>
      <c r="CC21" s="58" t="s">
        <v>7</v>
      </c>
      <c r="CD21" s="27"/>
      <c r="CE21" s="27"/>
      <c r="CF21" s="27"/>
      <c r="CG21" s="106">
        <f t="shared" si="81"/>
        <v>0</v>
      </c>
      <c r="CH21" s="27"/>
      <c r="CI21" s="27"/>
      <c r="CJ21" s="50">
        <f t="shared" si="82"/>
        <v>5743</v>
      </c>
      <c r="CK21" s="50">
        <f t="shared" si="83"/>
        <v>435</v>
      </c>
      <c r="CL21" s="50">
        <f t="shared" si="84"/>
        <v>0</v>
      </c>
      <c r="CM21" s="103">
        <f t="shared" si="85"/>
        <v>6178</v>
      </c>
      <c r="CN21" s="50">
        <f t="shared" si="86"/>
        <v>4004</v>
      </c>
      <c r="CO21" s="50">
        <f t="shared" si="87"/>
        <v>845</v>
      </c>
      <c r="CP21" s="27">
        <v>14</v>
      </c>
      <c r="CQ21" s="27"/>
      <c r="CR21" s="27"/>
      <c r="CS21" s="50">
        <f t="shared" si="88"/>
        <v>14</v>
      </c>
      <c r="CT21" s="27">
        <v>12</v>
      </c>
      <c r="CU21" s="27">
        <v>1</v>
      </c>
      <c r="CV21" s="27"/>
      <c r="CW21" s="27"/>
      <c r="CX21" s="27"/>
      <c r="CY21" s="50">
        <f t="shared" si="89"/>
        <v>0</v>
      </c>
      <c r="CZ21" s="27"/>
      <c r="DA21" s="27"/>
      <c r="DE21" s="51"/>
    </row>
    <row r="22" spans="1:109" x14ac:dyDescent="0.2">
      <c r="A22" s="109">
        <v>14</v>
      </c>
      <c r="B22" s="109" t="s">
        <v>194</v>
      </c>
      <c r="C22" s="27">
        <v>643</v>
      </c>
      <c r="D22" s="27">
        <v>2</v>
      </c>
      <c r="E22" s="27"/>
      <c r="F22" s="103">
        <f t="shared" si="45"/>
        <v>645</v>
      </c>
      <c r="G22" s="27">
        <v>49</v>
      </c>
      <c r="H22" s="27">
        <v>2</v>
      </c>
      <c r="I22" s="27"/>
      <c r="J22" s="50">
        <f t="shared" si="46"/>
        <v>51</v>
      </c>
      <c r="K22" s="27"/>
      <c r="L22" s="27"/>
      <c r="M22" s="50">
        <f t="shared" si="47"/>
        <v>0</v>
      </c>
      <c r="N22" s="104">
        <v>12</v>
      </c>
      <c r="O22" s="104"/>
      <c r="P22" s="104"/>
      <c r="Q22" s="50">
        <f t="shared" si="48"/>
        <v>12</v>
      </c>
      <c r="R22" s="27">
        <v>22937</v>
      </c>
      <c r="S22" s="27">
        <v>319</v>
      </c>
      <c r="T22" s="27"/>
      <c r="U22" s="50">
        <f t="shared" si="49"/>
        <v>23256</v>
      </c>
      <c r="V22" s="27">
        <v>18374</v>
      </c>
      <c r="W22" s="27">
        <v>4019</v>
      </c>
      <c r="X22" s="27">
        <v>18296</v>
      </c>
      <c r="Y22" s="60">
        <f t="shared" si="50"/>
        <v>79.766316431965819</v>
      </c>
      <c r="Z22" s="27">
        <v>25</v>
      </c>
      <c r="AA22" s="60">
        <f t="shared" si="51"/>
        <v>7.8369905956112857</v>
      </c>
      <c r="AB22" s="27"/>
      <c r="AC22" s="60">
        <f t="shared" si="52"/>
        <v>0</v>
      </c>
      <c r="AD22" s="103">
        <f t="shared" si="53"/>
        <v>18321</v>
      </c>
      <c r="AE22" s="60">
        <f t="shared" si="54"/>
        <v>78.779669762641902</v>
      </c>
      <c r="AF22" s="27">
        <v>14648</v>
      </c>
      <c r="AG22" s="27">
        <v>2930</v>
      </c>
      <c r="AH22" s="27">
        <v>782</v>
      </c>
      <c r="AI22" s="27">
        <v>6</v>
      </c>
      <c r="AJ22" s="27"/>
      <c r="AK22" s="50">
        <f t="shared" si="55"/>
        <v>788</v>
      </c>
      <c r="AL22" s="27">
        <v>737</v>
      </c>
      <c r="AM22" s="27"/>
      <c r="AN22" s="27"/>
      <c r="AO22" s="27"/>
      <c r="AP22" s="50">
        <f t="shared" si="56"/>
        <v>0</v>
      </c>
      <c r="AQ22" s="27"/>
      <c r="AR22" s="27"/>
      <c r="AS22" s="27"/>
      <c r="AT22" s="60">
        <f t="shared" si="57"/>
        <v>0</v>
      </c>
      <c r="AU22" s="27"/>
      <c r="AV22" s="60">
        <f t="shared" si="58"/>
        <v>0</v>
      </c>
      <c r="AW22" s="50">
        <f t="shared" si="59"/>
        <v>0</v>
      </c>
      <c r="AX22" s="60">
        <f t="shared" si="60"/>
        <v>0</v>
      </c>
      <c r="AY22" s="27"/>
      <c r="AZ22" s="27"/>
      <c r="BA22" s="27"/>
      <c r="BB22" s="27"/>
      <c r="BC22" s="50">
        <f t="shared" si="61"/>
        <v>0</v>
      </c>
      <c r="BD22" s="27"/>
      <c r="BE22" s="27"/>
      <c r="BF22" s="105">
        <f t="shared" si="62"/>
        <v>22937</v>
      </c>
      <c r="BG22" s="50">
        <f t="shared" si="63"/>
        <v>319</v>
      </c>
      <c r="BH22" s="50">
        <f t="shared" si="64"/>
        <v>0</v>
      </c>
      <c r="BI22" s="50">
        <f t="shared" si="65"/>
        <v>23256</v>
      </c>
      <c r="BJ22" s="50">
        <f t="shared" si="66"/>
        <v>18374</v>
      </c>
      <c r="BK22" s="50">
        <f t="shared" si="67"/>
        <v>4019</v>
      </c>
      <c r="BL22" s="50">
        <f t="shared" si="68"/>
        <v>18296</v>
      </c>
      <c r="BM22" s="50">
        <f t="shared" si="69"/>
        <v>25</v>
      </c>
      <c r="BN22" s="50">
        <f t="shared" si="70"/>
        <v>0</v>
      </c>
      <c r="BO22" s="103">
        <f t="shared" si="71"/>
        <v>18321</v>
      </c>
      <c r="BP22" s="50">
        <f t="shared" si="72"/>
        <v>14648</v>
      </c>
      <c r="BQ22" s="50">
        <f t="shared" si="73"/>
        <v>2930</v>
      </c>
      <c r="BR22" s="60">
        <f t="shared" si="74"/>
        <v>79.766316431965819</v>
      </c>
      <c r="BS22" s="60">
        <f t="shared" si="75"/>
        <v>7.8369905956112857</v>
      </c>
      <c r="BT22" s="50">
        <f t="shared" si="76"/>
        <v>0</v>
      </c>
      <c r="BU22" s="60">
        <f t="shared" si="77"/>
        <v>78.779669762641902</v>
      </c>
      <c r="BV22" s="60">
        <f t="shared" si="78"/>
        <v>79.721345379340363</v>
      </c>
      <c r="BW22" s="60">
        <f t="shared" si="79"/>
        <v>72.903707389897988</v>
      </c>
      <c r="BX22" s="27"/>
      <c r="BY22" s="27"/>
      <c r="BZ22" s="27"/>
      <c r="CA22" s="50">
        <f t="shared" si="80"/>
        <v>0</v>
      </c>
      <c r="CB22" s="27"/>
      <c r="CC22" s="58" t="s">
        <v>7</v>
      </c>
      <c r="CD22" s="27"/>
      <c r="CE22" s="27"/>
      <c r="CF22" s="27"/>
      <c r="CG22" s="106">
        <f t="shared" si="81"/>
        <v>0</v>
      </c>
      <c r="CH22" s="27"/>
      <c r="CI22" s="27"/>
      <c r="CJ22" s="50">
        <f t="shared" si="82"/>
        <v>18296</v>
      </c>
      <c r="CK22" s="50">
        <f t="shared" si="83"/>
        <v>25</v>
      </c>
      <c r="CL22" s="50">
        <f t="shared" si="84"/>
        <v>0</v>
      </c>
      <c r="CM22" s="103">
        <f t="shared" si="85"/>
        <v>18321</v>
      </c>
      <c r="CN22" s="50">
        <f t="shared" si="86"/>
        <v>14648</v>
      </c>
      <c r="CO22" s="50">
        <f t="shared" si="87"/>
        <v>2930</v>
      </c>
      <c r="CP22" s="27">
        <v>137</v>
      </c>
      <c r="CQ22" s="27"/>
      <c r="CR22" s="27"/>
      <c r="CS22" s="50">
        <f t="shared" si="88"/>
        <v>137</v>
      </c>
      <c r="CT22" s="27"/>
      <c r="CU22" s="27">
        <v>18</v>
      </c>
      <c r="CV22" s="27"/>
      <c r="CW22" s="27"/>
      <c r="CX22" s="27"/>
      <c r="CY22" s="50">
        <f t="shared" si="89"/>
        <v>0</v>
      </c>
      <c r="CZ22" s="27"/>
      <c r="DA22" s="27"/>
      <c r="DE22" s="51"/>
    </row>
    <row r="23" spans="1:109" x14ac:dyDescent="0.2">
      <c r="A23" s="109">
        <v>15</v>
      </c>
      <c r="B23" s="109" t="s">
        <v>179</v>
      </c>
      <c r="C23" s="27">
        <v>44</v>
      </c>
      <c r="D23" s="27"/>
      <c r="E23" s="27"/>
      <c r="F23" s="103">
        <f t="shared" si="45"/>
        <v>44</v>
      </c>
      <c r="G23" s="27">
        <v>36</v>
      </c>
      <c r="H23" s="27"/>
      <c r="I23" s="27"/>
      <c r="J23" s="50">
        <f t="shared" si="46"/>
        <v>36</v>
      </c>
      <c r="K23" s="27"/>
      <c r="L23" s="27"/>
      <c r="M23" s="50">
        <f t="shared" si="47"/>
        <v>0</v>
      </c>
      <c r="N23" s="104">
        <v>3</v>
      </c>
      <c r="O23" s="104"/>
      <c r="P23" s="104"/>
      <c r="Q23" s="50">
        <f t="shared" si="48"/>
        <v>3</v>
      </c>
      <c r="R23" s="27">
        <v>5571</v>
      </c>
      <c r="S23" s="27"/>
      <c r="T23" s="27"/>
      <c r="U23" s="50">
        <f t="shared" si="49"/>
        <v>5571</v>
      </c>
      <c r="V23" s="27">
        <v>3792</v>
      </c>
      <c r="W23" s="27">
        <v>656</v>
      </c>
      <c r="X23" s="27">
        <v>1527</v>
      </c>
      <c r="Y23" s="60">
        <f t="shared" si="50"/>
        <v>27.409800753904147</v>
      </c>
      <c r="Z23" s="27"/>
      <c r="AA23" s="60">
        <f t="shared" si="51"/>
        <v>0</v>
      </c>
      <c r="AB23" s="27"/>
      <c r="AC23" s="60">
        <f t="shared" si="52"/>
        <v>0</v>
      </c>
      <c r="AD23" s="103">
        <f t="shared" si="53"/>
        <v>1527</v>
      </c>
      <c r="AE23" s="60">
        <f t="shared" si="54"/>
        <v>27.409800753904147</v>
      </c>
      <c r="AF23" s="27">
        <v>1246</v>
      </c>
      <c r="AG23" s="27">
        <v>107</v>
      </c>
      <c r="AH23" s="27">
        <v>120</v>
      </c>
      <c r="AI23" s="27"/>
      <c r="AJ23" s="27"/>
      <c r="AK23" s="50">
        <f t="shared" si="55"/>
        <v>120</v>
      </c>
      <c r="AL23" s="27">
        <v>119</v>
      </c>
      <c r="AM23" s="27">
        <v>1</v>
      </c>
      <c r="AN23" s="27"/>
      <c r="AO23" s="27"/>
      <c r="AP23" s="50">
        <f t="shared" si="56"/>
        <v>0</v>
      </c>
      <c r="AQ23" s="27"/>
      <c r="AR23" s="27"/>
      <c r="AS23" s="27"/>
      <c r="AT23" s="60">
        <f t="shared" si="57"/>
        <v>0</v>
      </c>
      <c r="AU23" s="27"/>
      <c r="AV23" s="60">
        <f t="shared" si="58"/>
        <v>0</v>
      </c>
      <c r="AW23" s="50">
        <f t="shared" si="59"/>
        <v>0</v>
      </c>
      <c r="AX23" s="60">
        <f t="shared" si="60"/>
        <v>0</v>
      </c>
      <c r="AY23" s="27"/>
      <c r="AZ23" s="27"/>
      <c r="BA23" s="27"/>
      <c r="BB23" s="27"/>
      <c r="BC23" s="50">
        <f t="shared" si="61"/>
        <v>0</v>
      </c>
      <c r="BD23" s="27"/>
      <c r="BE23" s="27"/>
      <c r="BF23" s="105">
        <f t="shared" si="62"/>
        <v>5571</v>
      </c>
      <c r="BG23" s="50">
        <f t="shared" si="63"/>
        <v>0</v>
      </c>
      <c r="BH23" s="50">
        <f t="shared" si="64"/>
        <v>0</v>
      </c>
      <c r="BI23" s="50">
        <f t="shared" si="65"/>
        <v>5571</v>
      </c>
      <c r="BJ23" s="50">
        <f t="shared" si="66"/>
        <v>3792</v>
      </c>
      <c r="BK23" s="50">
        <f t="shared" si="67"/>
        <v>656</v>
      </c>
      <c r="BL23" s="50">
        <f t="shared" si="68"/>
        <v>1527</v>
      </c>
      <c r="BM23" s="50">
        <f t="shared" si="69"/>
        <v>0</v>
      </c>
      <c r="BN23" s="50">
        <f t="shared" si="70"/>
        <v>0</v>
      </c>
      <c r="BO23" s="103">
        <f t="shared" si="71"/>
        <v>1527</v>
      </c>
      <c r="BP23" s="50">
        <f t="shared" si="72"/>
        <v>1246</v>
      </c>
      <c r="BQ23" s="50">
        <f t="shared" si="73"/>
        <v>107</v>
      </c>
      <c r="BR23" s="60">
        <f t="shared" si="74"/>
        <v>27.409800753904147</v>
      </c>
      <c r="BS23" s="60">
        <f t="shared" si="75"/>
        <v>0</v>
      </c>
      <c r="BT23" s="50">
        <f t="shared" si="76"/>
        <v>0</v>
      </c>
      <c r="BU23" s="60">
        <f t="shared" si="77"/>
        <v>27.409800753904147</v>
      </c>
      <c r="BV23" s="60">
        <f t="shared" si="78"/>
        <v>32.858649789029535</v>
      </c>
      <c r="BW23" s="60">
        <f t="shared" si="79"/>
        <v>16.310975609756099</v>
      </c>
      <c r="BX23" s="27">
        <v>31</v>
      </c>
      <c r="BY23" s="27"/>
      <c r="BZ23" s="27"/>
      <c r="CA23" s="50">
        <f t="shared" si="80"/>
        <v>31</v>
      </c>
      <c r="CB23" s="27">
        <v>31</v>
      </c>
      <c r="CC23" s="58" t="s">
        <v>7</v>
      </c>
      <c r="CD23" s="27">
        <v>1</v>
      </c>
      <c r="CE23" s="27"/>
      <c r="CF23" s="27"/>
      <c r="CG23" s="106">
        <f t="shared" si="81"/>
        <v>1</v>
      </c>
      <c r="CH23" s="27">
        <v>1</v>
      </c>
      <c r="CI23" s="27"/>
      <c r="CJ23" s="50">
        <f t="shared" si="82"/>
        <v>1559</v>
      </c>
      <c r="CK23" s="50">
        <f t="shared" si="83"/>
        <v>0</v>
      </c>
      <c r="CL23" s="50">
        <f t="shared" si="84"/>
        <v>0</v>
      </c>
      <c r="CM23" s="103">
        <f t="shared" si="85"/>
        <v>1559</v>
      </c>
      <c r="CN23" s="50">
        <f t="shared" si="86"/>
        <v>1278</v>
      </c>
      <c r="CO23" s="50">
        <f t="shared" si="87"/>
        <v>107</v>
      </c>
      <c r="CP23" s="27">
        <v>101</v>
      </c>
      <c r="CQ23" s="27"/>
      <c r="CR23" s="27"/>
      <c r="CS23" s="50">
        <f t="shared" si="88"/>
        <v>101</v>
      </c>
      <c r="CT23" s="27">
        <v>100</v>
      </c>
      <c r="CU23" s="27">
        <v>1</v>
      </c>
      <c r="CV23" s="27"/>
      <c r="CW23" s="27"/>
      <c r="CX23" s="27"/>
      <c r="CY23" s="50">
        <f t="shared" si="89"/>
        <v>0</v>
      </c>
      <c r="CZ23" s="27"/>
      <c r="DA23" s="27"/>
      <c r="DE23" s="51"/>
    </row>
    <row r="24" spans="1:109" x14ac:dyDescent="0.2">
      <c r="A24" s="109">
        <v>16</v>
      </c>
      <c r="B24" s="109" t="s">
        <v>180</v>
      </c>
      <c r="C24" s="27">
        <v>174</v>
      </c>
      <c r="D24" s="27"/>
      <c r="E24" s="27"/>
      <c r="F24" s="103">
        <f t="shared" si="45"/>
        <v>174</v>
      </c>
      <c r="G24" s="27">
        <v>49</v>
      </c>
      <c r="H24" s="27"/>
      <c r="I24" s="27"/>
      <c r="J24" s="50">
        <f t="shared" si="46"/>
        <v>49</v>
      </c>
      <c r="K24" s="27"/>
      <c r="L24" s="27"/>
      <c r="M24" s="50">
        <f t="shared" si="47"/>
        <v>0</v>
      </c>
      <c r="N24" s="104">
        <v>1</v>
      </c>
      <c r="O24" s="104"/>
      <c r="P24" s="104"/>
      <c r="Q24" s="50">
        <f t="shared" si="48"/>
        <v>1</v>
      </c>
      <c r="R24" s="27">
        <v>14082</v>
      </c>
      <c r="S24" s="27"/>
      <c r="T24" s="27"/>
      <c r="U24" s="50">
        <f t="shared" si="49"/>
        <v>14082</v>
      </c>
      <c r="V24" s="27">
        <v>8740</v>
      </c>
      <c r="W24" s="27">
        <v>3232</v>
      </c>
      <c r="X24" s="27">
        <v>6233</v>
      </c>
      <c r="Y24" s="60">
        <f t="shared" si="50"/>
        <v>44.262178667802871</v>
      </c>
      <c r="Z24" s="27"/>
      <c r="AA24" s="60">
        <f t="shared" si="51"/>
        <v>0</v>
      </c>
      <c r="AB24" s="27"/>
      <c r="AC24" s="60">
        <f t="shared" si="52"/>
        <v>0</v>
      </c>
      <c r="AD24" s="103">
        <f t="shared" si="53"/>
        <v>6233</v>
      </c>
      <c r="AE24" s="60">
        <f t="shared" si="54"/>
        <v>44.262178667802871</v>
      </c>
      <c r="AF24" s="27">
        <v>4543</v>
      </c>
      <c r="AG24" s="27">
        <v>1284</v>
      </c>
      <c r="AH24" s="27">
        <v>561</v>
      </c>
      <c r="AI24" s="27"/>
      <c r="AJ24" s="27"/>
      <c r="AK24" s="50">
        <f t="shared" si="55"/>
        <v>561</v>
      </c>
      <c r="AL24" s="27">
        <v>428</v>
      </c>
      <c r="AM24" s="27">
        <v>239</v>
      </c>
      <c r="AN24" s="27"/>
      <c r="AO24" s="27"/>
      <c r="AP24" s="50">
        <f t="shared" si="56"/>
        <v>0</v>
      </c>
      <c r="AQ24" s="27"/>
      <c r="AR24" s="27"/>
      <c r="AS24" s="27"/>
      <c r="AT24" s="60">
        <f t="shared" si="57"/>
        <v>0</v>
      </c>
      <c r="AU24" s="27"/>
      <c r="AV24" s="60">
        <f t="shared" si="58"/>
        <v>0</v>
      </c>
      <c r="AW24" s="50">
        <f t="shared" si="59"/>
        <v>0</v>
      </c>
      <c r="AX24" s="60">
        <f t="shared" si="60"/>
        <v>0</v>
      </c>
      <c r="AY24" s="27"/>
      <c r="AZ24" s="27"/>
      <c r="BA24" s="27"/>
      <c r="BB24" s="27"/>
      <c r="BC24" s="50">
        <f t="shared" si="61"/>
        <v>0</v>
      </c>
      <c r="BD24" s="27"/>
      <c r="BE24" s="27"/>
      <c r="BF24" s="105">
        <f t="shared" si="62"/>
        <v>14082</v>
      </c>
      <c r="BG24" s="50">
        <f t="shared" si="63"/>
        <v>0</v>
      </c>
      <c r="BH24" s="50">
        <f t="shared" si="64"/>
        <v>0</v>
      </c>
      <c r="BI24" s="50">
        <f t="shared" si="65"/>
        <v>14082</v>
      </c>
      <c r="BJ24" s="50">
        <f t="shared" si="66"/>
        <v>8740</v>
      </c>
      <c r="BK24" s="50">
        <f t="shared" si="67"/>
        <v>3232</v>
      </c>
      <c r="BL24" s="50">
        <f t="shared" si="68"/>
        <v>6233</v>
      </c>
      <c r="BM24" s="50">
        <f t="shared" si="69"/>
        <v>0</v>
      </c>
      <c r="BN24" s="50">
        <f t="shared" si="70"/>
        <v>0</v>
      </c>
      <c r="BO24" s="103">
        <f t="shared" si="71"/>
        <v>6233</v>
      </c>
      <c r="BP24" s="50">
        <f t="shared" si="72"/>
        <v>4543</v>
      </c>
      <c r="BQ24" s="50">
        <f t="shared" si="73"/>
        <v>1284</v>
      </c>
      <c r="BR24" s="60">
        <f t="shared" si="74"/>
        <v>44.262178667802871</v>
      </c>
      <c r="BS24" s="60">
        <f t="shared" si="75"/>
        <v>0</v>
      </c>
      <c r="BT24" s="50">
        <f t="shared" si="76"/>
        <v>0</v>
      </c>
      <c r="BU24" s="60">
        <f t="shared" si="77"/>
        <v>44.262178667802871</v>
      </c>
      <c r="BV24" s="60">
        <f t="shared" si="78"/>
        <v>51.979405034324941</v>
      </c>
      <c r="BW24" s="60">
        <f t="shared" si="79"/>
        <v>39.727722772277225</v>
      </c>
      <c r="BX24" s="27">
        <v>51</v>
      </c>
      <c r="BY24" s="27"/>
      <c r="BZ24" s="27"/>
      <c r="CA24" s="50">
        <f t="shared" si="80"/>
        <v>51</v>
      </c>
      <c r="CB24" s="27">
        <v>38</v>
      </c>
      <c r="CC24" s="58" t="s">
        <v>7</v>
      </c>
      <c r="CD24" s="27"/>
      <c r="CE24" s="27"/>
      <c r="CF24" s="27"/>
      <c r="CG24" s="106">
        <f t="shared" si="81"/>
        <v>0</v>
      </c>
      <c r="CH24" s="27"/>
      <c r="CI24" s="27"/>
      <c r="CJ24" s="50">
        <f t="shared" si="82"/>
        <v>6284</v>
      </c>
      <c r="CK24" s="50">
        <f t="shared" si="83"/>
        <v>0</v>
      </c>
      <c r="CL24" s="50">
        <f t="shared" si="84"/>
        <v>0</v>
      </c>
      <c r="CM24" s="103">
        <f t="shared" si="85"/>
        <v>6284</v>
      </c>
      <c r="CN24" s="50">
        <f t="shared" si="86"/>
        <v>4581</v>
      </c>
      <c r="CO24" s="50">
        <f t="shared" si="87"/>
        <v>1284</v>
      </c>
      <c r="CP24" s="27">
        <v>44</v>
      </c>
      <c r="CQ24" s="27"/>
      <c r="CR24" s="27"/>
      <c r="CS24" s="50">
        <f t="shared" si="88"/>
        <v>44</v>
      </c>
      <c r="CT24" s="27">
        <v>33</v>
      </c>
      <c r="CU24" s="27">
        <v>6</v>
      </c>
      <c r="CV24" s="27"/>
      <c r="CW24" s="27"/>
      <c r="CX24" s="27"/>
      <c r="CY24" s="50">
        <f t="shared" si="89"/>
        <v>0</v>
      </c>
      <c r="CZ24" s="27"/>
      <c r="DA24" s="27"/>
      <c r="DE24" s="51"/>
    </row>
    <row r="25" spans="1:109" x14ac:dyDescent="0.2">
      <c r="A25" s="109">
        <v>17</v>
      </c>
      <c r="B25" s="109" t="s">
        <v>181</v>
      </c>
      <c r="C25" s="27">
        <v>87</v>
      </c>
      <c r="D25" s="27"/>
      <c r="E25" s="27"/>
      <c r="F25" s="103">
        <f t="shared" si="45"/>
        <v>87</v>
      </c>
      <c r="G25" s="27">
        <v>46</v>
      </c>
      <c r="H25" s="27"/>
      <c r="I25" s="27"/>
      <c r="J25" s="50">
        <f t="shared" si="46"/>
        <v>46</v>
      </c>
      <c r="K25" s="27"/>
      <c r="L25" s="27"/>
      <c r="M25" s="50">
        <f t="shared" si="47"/>
        <v>0</v>
      </c>
      <c r="N25" s="104"/>
      <c r="O25" s="104"/>
      <c r="P25" s="104"/>
      <c r="Q25" s="50">
        <f t="shared" si="48"/>
        <v>0</v>
      </c>
      <c r="R25" s="27">
        <v>3600</v>
      </c>
      <c r="S25" s="27"/>
      <c r="T25" s="27"/>
      <c r="U25" s="50">
        <f t="shared" si="49"/>
        <v>3600</v>
      </c>
      <c r="V25" s="27">
        <v>1970</v>
      </c>
      <c r="W25" s="27">
        <v>676</v>
      </c>
      <c r="X25" s="27">
        <v>2280</v>
      </c>
      <c r="Y25" s="60">
        <f t="shared" si="50"/>
        <v>63.333333333333336</v>
      </c>
      <c r="Z25" s="27"/>
      <c r="AA25" s="60">
        <f t="shared" si="51"/>
        <v>0</v>
      </c>
      <c r="AB25" s="27"/>
      <c r="AC25" s="60">
        <f t="shared" si="52"/>
        <v>0</v>
      </c>
      <c r="AD25" s="103">
        <f t="shared" si="53"/>
        <v>2280</v>
      </c>
      <c r="AE25" s="60">
        <f t="shared" si="54"/>
        <v>63.333333333333336</v>
      </c>
      <c r="AF25" s="27">
        <v>1456</v>
      </c>
      <c r="AG25" s="27">
        <v>500</v>
      </c>
      <c r="AH25" s="27"/>
      <c r="AI25" s="27"/>
      <c r="AJ25" s="27"/>
      <c r="AK25" s="50">
        <f t="shared" si="55"/>
        <v>0</v>
      </c>
      <c r="AL25" s="27"/>
      <c r="AM25" s="27"/>
      <c r="AN25" s="27"/>
      <c r="AO25" s="27"/>
      <c r="AP25" s="50">
        <f t="shared" si="56"/>
        <v>0</v>
      </c>
      <c r="AQ25" s="27"/>
      <c r="AR25" s="27"/>
      <c r="AS25" s="27"/>
      <c r="AT25" s="60">
        <f t="shared" si="57"/>
        <v>0</v>
      </c>
      <c r="AU25" s="27"/>
      <c r="AV25" s="60">
        <f t="shared" si="58"/>
        <v>0</v>
      </c>
      <c r="AW25" s="50">
        <f t="shared" si="59"/>
        <v>0</v>
      </c>
      <c r="AX25" s="60">
        <f t="shared" si="60"/>
        <v>0</v>
      </c>
      <c r="AY25" s="27"/>
      <c r="AZ25" s="27"/>
      <c r="BA25" s="27"/>
      <c r="BB25" s="27"/>
      <c r="BC25" s="50">
        <f t="shared" si="61"/>
        <v>0</v>
      </c>
      <c r="BD25" s="27"/>
      <c r="BE25" s="27"/>
      <c r="BF25" s="105">
        <f t="shared" si="62"/>
        <v>3600</v>
      </c>
      <c r="BG25" s="50">
        <f t="shared" si="63"/>
        <v>0</v>
      </c>
      <c r="BH25" s="50">
        <f t="shared" si="64"/>
        <v>0</v>
      </c>
      <c r="BI25" s="50">
        <f t="shared" si="65"/>
        <v>3600</v>
      </c>
      <c r="BJ25" s="50">
        <f t="shared" si="66"/>
        <v>1970</v>
      </c>
      <c r="BK25" s="50">
        <f t="shared" si="67"/>
        <v>676</v>
      </c>
      <c r="BL25" s="50">
        <f t="shared" si="68"/>
        <v>2280</v>
      </c>
      <c r="BM25" s="50">
        <f t="shared" si="69"/>
        <v>0</v>
      </c>
      <c r="BN25" s="50">
        <f t="shared" si="70"/>
        <v>0</v>
      </c>
      <c r="BO25" s="103">
        <f t="shared" si="71"/>
        <v>2280</v>
      </c>
      <c r="BP25" s="50">
        <f t="shared" si="72"/>
        <v>1456</v>
      </c>
      <c r="BQ25" s="50">
        <f t="shared" si="73"/>
        <v>500</v>
      </c>
      <c r="BR25" s="60">
        <f t="shared" si="74"/>
        <v>63.333333333333336</v>
      </c>
      <c r="BS25" s="60">
        <f t="shared" si="75"/>
        <v>0</v>
      </c>
      <c r="BT25" s="50">
        <f t="shared" si="76"/>
        <v>0</v>
      </c>
      <c r="BU25" s="60">
        <f t="shared" si="77"/>
        <v>63.333333333333336</v>
      </c>
      <c r="BV25" s="60">
        <f t="shared" si="78"/>
        <v>73.90862944162437</v>
      </c>
      <c r="BW25" s="60">
        <f t="shared" si="79"/>
        <v>73.964497041420117</v>
      </c>
      <c r="BX25" s="27"/>
      <c r="BY25" s="27"/>
      <c r="BZ25" s="27"/>
      <c r="CA25" s="50">
        <f t="shared" si="80"/>
        <v>0</v>
      </c>
      <c r="CB25" s="27"/>
      <c r="CC25" s="58" t="s">
        <v>7</v>
      </c>
      <c r="CD25" s="27"/>
      <c r="CE25" s="27"/>
      <c r="CF25" s="27"/>
      <c r="CG25" s="106">
        <f t="shared" si="81"/>
        <v>0</v>
      </c>
      <c r="CH25" s="27"/>
      <c r="CI25" s="27"/>
      <c r="CJ25" s="50">
        <f t="shared" si="82"/>
        <v>2280</v>
      </c>
      <c r="CK25" s="50">
        <f t="shared" si="83"/>
        <v>0</v>
      </c>
      <c r="CL25" s="50">
        <f t="shared" si="84"/>
        <v>0</v>
      </c>
      <c r="CM25" s="103">
        <f t="shared" si="85"/>
        <v>2280</v>
      </c>
      <c r="CN25" s="50">
        <f t="shared" si="86"/>
        <v>1456</v>
      </c>
      <c r="CO25" s="50">
        <f t="shared" si="87"/>
        <v>500</v>
      </c>
      <c r="CP25" s="27"/>
      <c r="CQ25" s="27"/>
      <c r="CR25" s="27"/>
      <c r="CS25" s="50">
        <f t="shared" si="88"/>
        <v>0</v>
      </c>
      <c r="CT25" s="27"/>
      <c r="CU25" s="27"/>
      <c r="CV25" s="27"/>
      <c r="CW25" s="27"/>
      <c r="CX25" s="27"/>
      <c r="CY25" s="50">
        <f t="shared" si="89"/>
        <v>0</v>
      </c>
      <c r="CZ25" s="27"/>
      <c r="DA25" s="27"/>
      <c r="DE25" s="51"/>
    </row>
    <row r="26" spans="1:109" x14ac:dyDescent="0.2">
      <c r="A26" s="109">
        <v>18</v>
      </c>
      <c r="B26" s="109" t="s">
        <v>195</v>
      </c>
      <c r="C26" s="27">
        <v>123</v>
      </c>
      <c r="D26" s="27"/>
      <c r="E26" s="27"/>
      <c r="F26" s="103">
        <f t="shared" si="45"/>
        <v>123</v>
      </c>
      <c r="G26" s="27">
        <v>17</v>
      </c>
      <c r="H26" s="27"/>
      <c r="I26" s="27"/>
      <c r="J26" s="50">
        <f t="shared" si="46"/>
        <v>17</v>
      </c>
      <c r="K26" s="27"/>
      <c r="L26" s="27"/>
      <c r="M26" s="50">
        <f t="shared" si="47"/>
        <v>0</v>
      </c>
      <c r="N26" s="104"/>
      <c r="O26" s="104"/>
      <c r="P26" s="104"/>
      <c r="Q26" s="50">
        <f t="shared" si="48"/>
        <v>0</v>
      </c>
      <c r="R26" s="27">
        <v>7630</v>
      </c>
      <c r="S26" s="27"/>
      <c r="T26" s="27"/>
      <c r="U26" s="50">
        <f t="shared" si="49"/>
        <v>7630</v>
      </c>
      <c r="V26" s="27">
        <v>5998</v>
      </c>
      <c r="W26" s="27">
        <v>850</v>
      </c>
      <c r="X26" s="27">
        <v>5239</v>
      </c>
      <c r="Y26" s="60">
        <f t="shared" si="50"/>
        <v>68.663171690694625</v>
      </c>
      <c r="Z26" s="27"/>
      <c r="AA26" s="60">
        <f t="shared" si="51"/>
        <v>0</v>
      </c>
      <c r="AB26" s="27"/>
      <c r="AC26" s="60">
        <f t="shared" si="52"/>
        <v>0</v>
      </c>
      <c r="AD26" s="103">
        <f t="shared" si="53"/>
        <v>5239</v>
      </c>
      <c r="AE26" s="60">
        <f t="shared" si="54"/>
        <v>68.663171690694625</v>
      </c>
      <c r="AF26" s="27">
        <v>4034</v>
      </c>
      <c r="AG26" s="27">
        <v>603</v>
      </c>
      <c r="AH26" s="27">
        <v>71</v>
      </c>
      <c r="AI26" s="27"/>
      <c r="AJ26" s="27"/>
      <c r="AK26" s="50">
        <f t="shared" si="55"/>
        <v>71</v>
      </c>
      <c r="AL26" s="27">
        <v>71</v>
      </c>
      <c r="AM26" s="27">
        <v>35</v>
      </c>
      <c r="AN26" s="27"/>
      <c r="AO26" s="27"/>
      <c r="AP26" s="50">
        <f t="shared" si="56"/>
        <v>0</v>
      </c>
      <c r="AQ26" s="27"/>
      <c r="AR26" s="27"/>
      <c r="AS26" s="27"/>
      <c r="AT26" s="60">
        <f t="shared" si="57"/>
        <v>0</v>
      </c>
      <c r="AU26" s="27"/>
      <c r="AV26" s="60">
        <f t="shared" si="58"/>
        <v>0</v>
      </c>
      <c r="AW26" s="50">
        <f t="shared" si="59"/>
        <v>0</v>
      </c>
      <c r="AX26" s="60">
        <f t="shared" si="60"/>
        <v>0</v>
      </c>
      <c r="AY26" s="27"/>
      <c r="AZ26" s="27"/>
      <c r="BA26" s="27"/>
      <c r="BB26" s="27"/>
      <c r="BC26" s="50">
        <f t="shared" si="61"/>
        <v>0</v>
      </c>
      <c r="BD26" s="27"/>
      <c r="BE26" s="27"/>
      <c r="BF26" s="105">
        <f t="shared" si="62"/>
        <v>7630</v>
      </c>
      <c r="BG26" s="50">
        <f t="shared" si="63"/>
        <v>0</v>
      </c>
      <c r="BH26" s="50">
        <f t="shared" si="64"/>
        <v>0</v>
      </c>
      <c r="BI26" s="50">
        <f t="shared" si="65"/>
        <v>7630</v>
      </c>
      <c r="BJ26" s="50">
        <f t="shared" si="66"/>
        <v>5998</v>
      </c>
      <c r="BK26" s="50">
        <f t="shared" si="67"/>
        <v>850</v>
      </c>
      <c r="BL26" s="50">
        <f t="shared" si="68"/>
        <v>5239</v>
      </c>
      <c r="BM26" s="50">
        <f t="shared" si="69"/>
        <v>0</v>
      </c>
      <c r="BN26" s="50">
        <f t="shared" si="70"/>
        <v>0</v>
      </c>
      <c r="BO26" s="103">
        <f t="shared" si="71"/>
        <v>5239</v>
      </c>
      <c r="BP26" s="50">
        <f t="shared" si="72"/>
        <v>4034</v>
      </c>
      <c r="BQ26" s="50">
        <f t="shared" si="73"/>
        <v>603</v>
      </c>
      <c r="BR26" s="60">
        <f t="shared" si="74"/>
        <v>68.663171690694625</v>
      </c>
      <c r="BS26" s="60">
        <f t="shared" si="75"/>
        <v>0</v>
      </c>
      <c r="BT26" s="50">
        <f t="shared" si="76"/>
        <v>0</v>
      </c>
      <c r="BU26" s="60">
        <f t="shared" si="77"/>
        <v>68.663171690694625</v>
      </c>
      <c r="BV26" s="60">
        <f t="shared" si="78"/>
        <v>67.255751917305773</v>
      </c>
      <c r="BW26" s="60">
        <f t="shared" si="79"/>
        <v>70.941176470588232</v>
      </c>
      <c r="BX26" s="27"/>
      <c r="BY26" s="27"/>
      <c r="BZ26" s="27"/>
      <c r="CA26" s="50">
        <f t="shared" si="80"/>
        <v>0</v>
      </c>
      <c r="CB26" s="27"/>
      <c r="CC26" s="58" t="s">
        <v>7</v>
      </c>
      <c r="CD26" s="27"/>
      <c r="CE26" s="27"/>
      <c r="CF26" s="27"/>
      <c r="CG26" s="106">
        <f t="shared" si="81"/>
        <v>0</v>
      </c>
      <c r="CH26" s="27"/>
      <c r="CI26" s="27"/>
      <c r="CJ26" s="50">
        <f t="shared" si="82"/>
        <v>5239</v>
      </c>
      <c r="CK26" s="50">
        <f t="shared" si="83"/>
        <v>0</v>
      </c>
      <c r="CL26" s="50">
        <f t="shared" si="84"/>
        <v>0</v>
      </c>
      <c r="CM26" s="103">
        <f t="shared" si="85"/>
        <v>5239</v>
      </c>
      <c r="CN26" s="50">
        <f t="shared" si="86"/>
        <v>4034</v>
      </c>
      <c r="CO26" s="50">
        <f t="shared" si="87"/>
        <v>603</v>
      </c>
      <c r="CP26" s="27"/>
      <c r="CQ26" s="27"/>
      <c r="CR26" s="27"/>
      <c r="CS26" s="50">
        <f t="shared" si="88"/>
        <v>0</v>
      </c>
      <c r="CT26" s="27"/>
      <c r="CU26" s="27"/>
      <c r="CV26" s="27"/>
      <c r="CW26" s="27"/>
      <c r="CX26" s="27"/>
      <c r="CY26" s="50">
        <f t="shared" si="89"/>
        <v>0</v>
      </c>
      <c r="CZ26" s="27"/>
      <c r="DA26" s="27"/>
      <c r="DE26" s="51"/>
    </row>
    <row r="27" spans="1:109" x14ac:dyDescent="0.2">
      <c r="A27" s="109">
        <v>19</v>
      </c>
      <c r="B27" s="109" t="s">
        <v>196</v>
      </c>
      <c r="C27" s="27">
        <v>105</v>
      </c>
      <c r="D27" s="27"/>
      <c r="E27" s="27"/>
      <c r="F27" s="103">
        <f t="shared" si="45"/>
        <v>105</v>
      </c>
      <c r="G27" s="27">
        <v>18</v>
      </c>
      <c r="H27" s="27"/>
      <c r="I27" s="27"/>
      <c r="J27" s="50">
        <f t="shared" si="46"/>
        <v>18</v>
      </c>
      <c r="K27" s="27"/>
      <c r="L27" s="27"/>
      <c r="M27" s="50">
        <f t="shared" si="47"/>
        <v>0</v>
      </c>
      <c r="N27" s="104">
        <v>1</v>
      </c>
      <c r="O27" s="104"/>
      <c r="P27" s="104"/>
      <c r="Q27" s="50">
        <f t="shared" si="48"/>
        <v>1</v>
      </c>
      <c r="R27" s="27">
        <v>7816</v>
      </c>
      <c r="S27" s="27"/>
      <c r="T27" s="27"/>
      <c r="U27" s="50">
        <f t="shared" si="49"/>
        <v>7816</v>
      </c>
      <c r="V27" s="27">
        <v>6101</v>
      </c>
      <c r="W27" s="27">
        <v>1535</v>
      </c>
      <c r="X27" s="27">
        <v>3619</v>
      </c>
      <c r="Y27" s="60">
        <f t="shared" si="50"/>
        <v>46.30245649948823</v>
      </c>
      <c r="Z27" s="27"/>
      <c r="AA27" s="60">
        <f t="shared" si="51"/>
        <v>0</v>
      </c>
      <c r="AB27" s="27"/>
      <c r="AC27" s="60">
        <f t="shared" si="52"/>
        <v>0</v>
      </c>
      <c r="AD27" s="103">
        <f t="shared" si="53"/>
        <v>3619</v>
      </c>
      <c r="AE27" s="60">
        <f t="shared" si="54"/>
        <v>46.30245649948823</v>
      </c>
      <c r="AF27" s="27">
        <v>2904</v>
      </c>
      <c r="AG27" s="27">
        <v>1060</v>
      </c>
      <c r="AH27" s="27">
        <v>234</v>
      </c>
      <c r="AI27" s="27"/>
      <c r="AJ27" s="27"/>
      <c r="AK27" s="50">
        <f t="shared" si="55"/>
        <v>234</v>
      </c>
      <c r="AL27" s="27">
        <v>205</v>
      </c>
      <c r="AM27" s="27">
        <v>72</v>
      </c>
      <c r="AN27" s="27"/>
      <c r="AO27" s="27"/>
      <c r="AP27" s="50">
        <f t="shared" si="56"/>
        <v>0</v>
      </c>
      <c r="AQ27" s="27"/>
      <c r="AR27" s="27"/>
      <c r="AS27" s="27"/>
      <c r="AT27" s="60">
        <f t="shared" si="57"/>
        <v>0</v>
      </c>
      <c r="AU27" s="27"/>
      <c r="AV27" s="60">
        <f t="shared" si="58"/>
        <v>0</v>
      </c>
      <c r="AW27" s="50">
        <f t="shared" si="59"/>
        <v>0</v>
      </c>
      <c r="AX27" s="60">
        <f t="shared" si="60"/>
        <v>0</v>
      </c>
      <c r="AY27" s="27"/>
      <c r="AZ27" s="27"/>
      <c r="BA27" s="27"/>
      <c r="BB27" s="27"/>
      <c r="BC27" s="50">
        <f t="shared" si="61"/>
        <v>0</v>
      </c>
      <c r="BD27" s="27"/>
      <c r="BE27" s="27"/>
      <c r="BF27" s="105">
        <f t="shared" si="62"/>
        <v>7816</v>
      </c>
      <c r="BG27" s="50">
        <f t="shared" si="63"/>
        <v>0</v>
      </c>
      <c r="BH27" s="50">
        <f t="shared" si="64"/>
        <v>0</v>
      </c>
      <c r="BI27" s="50">
        <f t="shared" si="65"/>
        <v>7816</v>
      </c>
      <c r="BJ27" s="50">
        <f t="shared" si="66"/>
        <v>6101</v>
      </c>
      <c r="BK27" s="50">
        <f t="shared" si="67"/>
        <v>1535</v>
      </c>
      <c r="BL27" s="50">
        <f t="shared" si="68"/>
        <v>3619</v>
      </c>
      <c r="BM27" s="50">
        <f t="shared" si="69"/>
        <v>0</v>
      </c>
      <c r="BN27" s="50">
        <f t="shared" si="70"/>
        <v>0</v>
      </c>
      <c r="BO27" s="103">
        <f t="shared" si="71"/>
        <v>3619</v>
      </c>
      <c r="BP27" s="50">
        <f t="shared" si="72"/>
        <v>2904</v>
      </c>
      <c r="BQ27" s="50">
        <f t="shared" si="73"/>
        <v>1060</v>
      </c>
      <c r="BR27" s="60">
        <f t="shared" si="74"/>
        <v>46.30245649948823</v>
      </c>
      <c r="BS27" s="60">
        <f t="shared" si="75"/>
        <v>0</v>
      </c>
      <c r="BT27" s="50">
        <f t="shared" si="76"/>
        <v>0</v>
      </c>
      <c r="BU27" s="60">
        <f t="shared" si="77"/>
        <v>46.30245649948823</v>
      </c>
      <c r="BV27" s="60">
        <f t="shared" si="78"/>
        <v>47.598754302573347</v>
      </c>
      <c r="BW27" s="60">
        <f t="shared" si="79"/>
        <v>69.055374592833871</v>
      </c>
      <c r="BX27" s="27"/>
      <c r="BY27" s="27"/>
      <c r="BZ27" s="27"/>
      <c r="CA27" s="50">
        <f t="shared" si="80"/>
        <v>0</v>
      </c>
      <c r="CB27" s="27"/>
      <c r="CC27" s="58" t="s">
        <v>7</v>
      </c>
      <c r="CD27" s="27">
        <v>16</v>
      </c>
      <c r="CE27" s="27"/>
      <c r="CF27" s="27"/>
      <c r="CG27" s="106">
        <f t="shared" si="81"/>
        <v>16</v>
      </c>
      <c r="CH27" s="27">
        <v>16</v>
      </c>
      <c r="CI27" s="27">
        <v>5</v>
      </c>
      <c r="CJ27" s="50">
        <f t="shared" si="82"/>
        <v>3635</v>
      </c>
      <c r="CK27" s="50">
        <f t="shared" si="83"/>
        <v>0</v>
      </c>
      <c r="CL27" s="50">
        <f t="shared" si="84"/>
        <v>0</v>
      </c>
      <c r="CM27" s="103">
        <f t="shared" si="85"/>
        <v>3635</v>
      </c>
      <c r="CN27" s="50">
        <f t="shared" si="86"/>
        <v>2920</v>
      </c>
      <c r="CO27" s="50">
        <f t="shared" si="87"/>
        <v>1065</v>
      </c>
      <c r="CP27" s="27">
        <v>573</v>
      </c>
      <c r="CQ27" s="27"/>
      <c r="CR27" s="27"/>
      <c r="CS27" s="50">
        <f t="shared" si="88"/>
        <v>573</v>
      </c>
      <c r="CT27" s="27">
        <v>334</v>
      </c>
      <c r="CU27" s="27">
        <v>42</v>
      </c>
      <c r="CV27" s="27"/>
      <c r="CW27" s="27"/>
      <c r="CX27" s="27"/>
      <c r="CY27" s="50">
        <f t="shared" si="89"/>
        <v>0</v>
      </c>
      <c r="CZ27" s="27"/>
      <c r="DA27" s="27"/>
      <c r="DE27" s="51"/>
    </row>
    <row r="28" spans="1:109" x14ac:dyDescent="0.2">
      <c r="A28" s="109">
        <v>20</v>
      </c>
      <c r="B28" s="109" t="s">
        <v>255</v>
      </c>
      <c r="C28" s="27">
        <v>378</v>
      </c>
      <c r="D28" s="27">
        <v>10</v>
      </c>
      <c r="E28" s="27">
        <v>4</v>
      </c>
      <c r="F28" s="103">
        <f t="shared" si="45"/>
        <v>392</v>
      </c>
      <c r="G28" s="27">
        <v>215</v>
      </c>
      <c r="H28" s="27">
        <v>9</v>
      </c>
      <c r="I28" s="27">
        <v>3</v>
      </c>
      <c r="J28" s="50">
        <f t="shared" si="46"/>
        <v>227</v>
      </c>
      <c r="K28" s="27"/>
      <c r="L28" s="27"/>
      <c r="M28" s="50">
        <f t="shared" si="47"/>
        <v>0</v>
      </c>
      <c r="N28" s="104">
        <v>2</v>
      </c>
      <c r="O28" s="104"/>
      <c r="P28" s="104"/>
      <c r="Q28" s="50">
        <f t="shared" si="48"/>
        <v>2</v>
      </c>
      <c r="R28" s="27">
        <v>186873</v>
      </c>
      <c r="S28" s="27">
        <v>13007</v>
      </c>
      <c r="T28" s="27">
        <v>444</v>
      </c>
      <c r="U28" s="50">
        <f t="shared" si="49"/>
        <v>200324</v>
      </c>
      <c r="V28" s="27">
        <v>116160</v>
      </c>
      <c r="W28" s="27">
        <v>62792</v>
      </c>
      <c r="X28" s="27">
        <v>57399</v>
      </c>
      <c r="Y28" s="60">
        <f t="shared" si="50"/>
        <v>30.715512674383138</v>
      </c>
      <c r="Z28" s="27">
        <v>2119</v>
      </c>
      <c r="AA28" s="60">
        <f t="shared" si="51"/>
        <v>16.291227800415161</v>
      </c>
      <c r="AB28" s="27">
        <v>39</v>
      </c>
      <c r="AC28" s="60">
        <f t="shared" si="52"/>
        <v>8.7837837837837824</v>
      </c>
      <c r="AD28" s="103">
        <f t="shared" si="53"/>
        <v>59557</v>
      </c>
      <c r="AE28" s="60">
        <f t="shared" si="54"/>
        <v>29.730336854296041</v>
      </c>
      <c r="AF28" s="27">
        <v>40123</v>
      </c>
      <c r="AG28" s="27">
        <v>14140</v>
      </c>
      <c r="AH28" s="27">
        <v>5788</v>
      </c>
      <c r="AI28" s="27">
        <v>126</v>
      </c>
      <c r="AJ28" s="27">
        <v>6</v>
      </c>
      <c r="AK28" s="50">
        <f t="shared" si="55"/>
        <v>5920</v>
      </c>
      <c r="AL28" s="27">
        <v>3457</v>
      </c>
      <c r="AM28" s="27">
        <v>1619</v>
      </c>
      <c r="AN28" s="27">
        <v>40693</v>
      </c>
      <c r="AO28" s="27">
        <v>4408</v>
      </c>
      <c r="AP28" s="50">
        <f t="shared" si="56"/>
        <v>45101</v>
      </c>
      <c r="AQ28" s="27">
        <v>27862</v>
      </c>
      <c r="AR28" s="27">
        <v>39687</v>
      </c>
      <c r="AS28" s="27">
        <v>323</v>
      </c>
      <c r="AT28" s="60">
        <f t="shared" si="57"/>
        <v>0.79374831052023687</v>
      </c>
      <c r="AU28" s="27"/>
      <c r="AV28" s="60">
        <f t="shared" si="58"/>
        <v>0</v>
      </c>
      <c r="AW28" s="50">
        <f t="shared" si="59"/>
        <v>323</v>
      </c>
      <c r="AX28" s="60">
        <f t="shared" si="60"/>
        <v>0.71617037316245757</v>
      </c>
      <c r="AY28" s="27">
        <v>110</v>
      </c>
      <c r="AZ28" s="27">
        <v>323</v>
      </c>
      <c r="BA28" s="27">
        <v>173</v>
      </c>
      <c r="BB28" s="27"/>
      <c r="BC28" s="50">
        <f t="shared" si="61"/>
        <v>173</v>
      </c>
      <c r="BD28" s="27">
        <v>17</v>
      </c>
      <c r="BE28" s="27">
        <v>30</v>
      </c>
      <c r="BF28" s="105">
        <f t="shared" si="62"/>
        <v>186873</v>
      </c>
      <c r="BG28" s="50">
        <f t="shared" si="63"/>
        <v>53700</v>
      </c>
      <c r="BH28" s="50">
        <f t="shared" si="64"/>
        <v>4852</v>
      </c>
      <c r="BI28" s="50">
        <f t="shared" si="65"/>
        <v>245425</v>
      </c>
      <c r="BJ28" s="50">
        <f t="shared" si="66"/>
        <v>144022</v>
      </c>
      <c r="BK28" s="50">
        <f t="shared" si="67"/>
        <v>102479</v>
      </c>
      <c r="BL28" s="50">
        <f t="shared" si="68"/>
        <v>57399</v>
      </c>
      <c r="BM28" s="50">
        <f t="shared" si="69"/>
        <v>2442</v>
      </c>
      <c r="BN28" s="50">
        <f t="shared" si="70"/>
        <v>39</v>
      </c>
      <c r="BO28" s="103">
        <f t="shared" si="71"/>
        <v>59880</v>
      </c>
      <c r="BP28" s="50">
        <f t="shared" si="72"/>
        <v>40233</v>
      </c>
      <c r="BQ28" s="50">
        <f t="shared" si="73"/>
        <v>14463</v>
      </c>
      <c r="BR28" s="60">
        <f t="shared" si="74"/>
        <v>30.715512674383138</v>
      </c>
      <c r="BS28" s="60">
        <f t="shared" si="75"/>
        <v>4.5474860335195535</v>
      </c>
      <c r="BT28" s="50">
        <f t="shared" si="76"/>
        <v>0.80379225061830173</v>
      </c>
      <c r="BU28" s="60">
        <f t="shared" si="77"/>
        <v>24.398492411123563</v>
      </c>
      <c r="BV28" s="60">
        <f t="shared" si="78"/>
        <v>27.935315437919208</v>
      </c>
      <c r="BW28" s="60">
        <f t="shared" si="79"/>
        <v>14.113135374076641</v>
      </c>
      <c r="BX28" s="27">
        <v>1800</v>
      </c>
      <c r="BY28" s="27">
        <v>98</v>
      </c>
      <c r="BZ28" s="27">
        <v>2</v>
      </c>
      <c r="CA28" s="50">
        <f t="shared" si="80"/>
        <v>1900</v>
      </c>
      <c r="CB28" s="27">
        <v>1600</v>
      </c>
      <c r="CC28" s="58" t="s">
        <v>7</v>
      </c>
      <c r="CD28" s="27">
        <v>1339</v>
      </c>
      <c r="CE28" s="27">
        <v>10</v>
      </c>
      <c r="CF28" s="27">
        <v>1</v>
      </c>
      <c r="CG28" s="106">
        <f t="shared" si="81"/>
        <v>1350</v>
      </c>
      <c r="CH28" s="27">
        <v>1324</v>
      </c>
      <c r="CI28" s="27">
        <v>1116</v>
      </c>
      <c r="CJ28" s="50">
        <f t="shared" si="82"/>
        <v>60538</v>
      </c>
      <c r="CK28" s="50">
        <f t="shared" si="83"/>
        <v>2550</v>
      </c>
      <c r="CL28" s="50">
        <f t="shared" si="84"/>
        <v>42</v>
      </c>
      <c r="CM28" s="103">
        <f t="shared" si="85"/>
        <v>63130</v>
      </c>
      <c r="CN28" s="50">
        <f t="shared" si="86"/>
        <v>43157</v>
      </c>
      <c r="CO28" s="50">
        <f t="shared" si="87"/>
        <v>15579</v>
      </c>
      <c r="CP28" s="27">
        <v>2214</v>
      </c>
      <c r="CQ28" s="27">
        <v>243</v>
      </c>
      <c r="CR28" s="27">
        <v>1</v>
      </c>
      <c r="CS28" s="50">
        <f t="shared" si="88"/>
        <v>2458</v>
      </c>
      <c r="CT28" s="27">
        <v>1376</v>
      </c>
      <c r="CU28" s="27">
        <v>813</v>
      </c>
      <c r="CV28" s="27">
        <v>7</v>
      </c>
      <c r="CW28" s="27"/>
      <c r="CX28" s="27"/>
      <c r="CY28" s="50">
        <f t="shared" si="89"/>
        <v>7</v>
      </c>
      <c r="CZ28" s="27">
        <v>3</v>
      </c>
      <c r="DA28" s="27">
        <v>2</v>
      </c>
      <c r="DE28" s="51"/>
    </row>
    <row r="29" spans="1:109" x14ac:dyDescent="0.2">
      <c r="A29" s="109">
        <v>21</v>
      </c>
      <c r="B29" s="109" t="s">
        <v>256</v>
      </c>
      <c r="C29" s="27">
        <v>521</v>
      </c>
      <c r="D29" s="27">
        <v>1</v>
      </c>
      <c r="E29" s="27">
        <v>2</v>
      </c>
      <c r="F29" s="103">
        <f t="shared" si="45"/>
        <v>524</v>
      </c>
      <c r="G29" s="27">
        <v>179</v>
      </c>
      <c r="H29" s="27">
        <v>1</v>
      </c>
      <c r="I29" s="27"/>
      <c r="J29" s="50">
        <f t="shared" si="46"/>
        <v>180</v>
      </c>
      <c r="K29" s="27"/>
      <c r="L29" s="27">
        <v>1</v>
      </c>
      <c r="M29" s="50">
        <f t="shared" si="47"/>
        <v>1</v>
      </c>
      <c r="N29" s="104">
        <v>24</v>
      </c>
      <c r="O29" s="104"/>
      <c r="P29" s="104"/>
      <c r="Q29" s="50">
        <f t="shared" si="48"/>
        <v>24</v>
      </c>
      <c r="R29" s="27">
        <v>57060</v>
      </c>
      <c r="S29" s="27">
        <v>646</v>
      </c>
      <c r="T29" s="27">
        <v>95</v>
      </c>
      <c r="U29" s="50">
        <f t="shared" si="49"/>
        <v>57801</v>
      </c>
      <c r="V29" s="27">
        <v>39638</v>
      </c>
      <c r="W29" s="27">
        <v>18589</v>
      </c>
      <c r="X29" s="27">
        <v>37950</v>
      </c>
      <c r="Y29" s="60">
        <f t="shared" si="50"/>
        <v>66.508937960042061</v>
      </c>
      <c r="Z29" s="27">
        <v>203</v>
      </c>
      <c r="AA29" s="60">
        <f t="shared" si="51"/>
        <v>31.424148606811144</v>
      </c>
      <c r="AB29" s="27">
        <v>20</v>
      </c>
      <c r="AC29" s="60">
        <f t="shared" si="52"/>
        <v>21.05263157894737</v>
      </c>
      <c r="AD29" s="103">
        <f t="shared" si="53"/>
        <v>38173</v>
      </c>
      <c r="AE29" s="60">
        <f t="shared" si="54"/>
        <v>66.042109998096919</v>
      </c>
      <c r="AF29" s="27">
        <v>24961</v>
      </c>
      <c r="AG29" s="27">
        <v>12316</v>
      </c>
      <c r="AH29" s="27">
        <v>5102</v>
      </c>
      <c r="AI29" s="27">
        <v>12</v>
      </c>
      <c r="AJ29" s="27"/>
      <c r="AK29" s="50">
        <f t="shared" si="55"/>
        <v>5114</v>
      </c>
      <c r="AL29" s="27">
        <v>4270</v>
      </c>
      <c r="AM29" s="27">
        <v>1152</v>
      </c>
      <c r="AN29" s="27"/>
      <c r="AO29" s="27">
        <v>600</v>
      </c>
      <c r="AP29" s="50">
        <f t="shared" si="56"/>
        <v>600</v>
      </c>
      <c r="AQ29" s="27">
        <v>253</v>
      </c>
      <c r="AR29" s="27">
        <v>600</v>
      </c>
      <c r="AS29" s="27"/>
      <c r="AT29" s="60">
        <f t="shared" si="57"/>
        <v>0</v>
      </c>
      <c r="AU29" s="27">
        <v>600</v>
      </c>
      <c r="AV29" s="60">
        <f t="shared" si="58"/>
        <v>100</v>
      </c>
      <c r="AW29" s="50">
        <f t="shared" si="59"/>
        <v>600</v>
      </c>
      <c r="AX29" s="60">
        <f t="shared" si="60"/>
        <v>100</v>
      </c>
      <c r="AY29" s="27">
        <v>253</v>
      </c>
      <c r="AZ29" s="27">
        <v>600</v>
      </c>
      <c r="BA29" s="27"/>
      <c r="BB29" s="27">
        <v>250</v>
      </c>
      <c r="BC29" s="50">
        <f t="shared" si="61"/>
        <v>250</v>
      </c>
      <c r="BD29" s="27">
        <v>137</v>
      </c>
      <c r="BE29" s="27">
        <v>250</v>
      </c>
      <c r="BF29" s="105">
        <f t="shared" si="62"/>
        <v>57060</v>
      </c>
      <c r="BG29" s="50">
        <f t="shared" si="63"/>
        <v>646</v>
      </c>
      <c r="BH29" s="50">
        <f t="shared" si="64"/>
        <v>695</v>
      </c>
      <c r="BI29" s="50">
        <f t="shared" si="65"/>
        <v>58401</v>
      </c>
      <c r="BJ29" s="50">
        <f t="shared" si="66"/>
        <v>39891</v>
      </c>
      <c r="BK29" s="50">
        <f t="shared" si="67"/>
        <v>19189</v>
      </c>
      <c r="BL29" s="50">
        <f t="shared" si="68"/>
        <v>37950</v>
      </c>
      <c r="BM29" s="50">
        <f t="shared" si="69"/>
        <v>203</v>
      </c>
      <c r="BN29" s="50">
        <f t="shared" si="70"/>
        <v>620</v>
      </c>
      <c r="BO29" s="103">
        <f t="shared" si="71"/>
        <v>38773</v>
      </c>
      <c r="BP29" s="50">
        <f t="shared" si="72"/>
        <v>25214</v>
      </c>
      <c r="BQ29" s="50">
        <f t="shared" si="73"/>
        <v>12916</v>
      </c>
      <c r="BR29" s="60">
        <f t="shared" si="74"/>
        <v>66.508937960042061</v>
      </c>
      <c r="BS29" s="60">
        <f t="shared" si="75"/>
        <v>31.424148606811144</v>
      </c>
      <c r="BT29" s="50">
        <f t="shared" si="76"/>
        <v>89.208633093525179</v>
      </c>
      <c r="BU29" s="60">
        <f t="shared" si="77"/>
        <v>66.390986455711371</v>
      </c>
      <c r="BV29" s="60">
        <f t="shared" si="78"/>
        <v>63.207239728259502</v>
      </c>
      <c r="BW29" s="60">
        <f t="shared" si="79"/>
        <v>67.309396008129667</v>
      </c>
      <c r="BX29" s="27">
        <v>327</v>
      </c>
      <c r="BY29" s="27"/>
      <c r="BZ29" s="27"/>
      <c r="CA29" s="50">
        <f t="shared" si="80"/>
        <v>327</v>
      </c>
      <c r="CB29" s="27">
        <v>293</v>
      </c>
      <c r="CC29" s="58" t="s">
        <v>7</v>
      </c>
      <c r="CD29" s="27"/>
      <c r="CE29" s="27"/>
      <c r="CF29" s="27"/>
      <c r="CG29" s="106">
        <f t="shared" si="81"/>
        <v>0</v>
      </c>
      <c r="CH29" s="27"/>
      <c r="CI29" s="27"/>
      <c r="CJ29" s="50">
        <f t="shared" si="82"/>
        <v>38277</v>
      </c>
      <c r="CK29" s="50">
        <f t="shared" si="83"/>
        <v>203</v>
      </c>
      <c r="CL29" s="50">
        <f t="shared" si="84"/>
        <v>620</v>
      </c>
      <c r="CM29" s="103">
        <f t="shared" si="85"/>
        <v>39100</v>
      </c>
      <c r="CN29" s="50">
        <f t="shared" si="86"/>
        <v>25507</v>
      </c>
      <c r="CO29" s="50">
        <f t="shared" si="87"/>
        <v>12916</v>
      </c>
      <c r="CP29" s="27">
        <v>942</v>
      </c>
      <c r="CQ29" s="27"/>
      <c r="CR29" s="27"/>
      <c r="CS29" s="50">
        <f t="shared" si="88"/>
        <v>942</v>
      </c>
      <c r="CT29" s="27">
        <v>876</v>
      </c>
      <c r="CU29" s="27"/>
      <c r="CV29" s="27"/>
      <c r="CW29" s="27"/>
      <c r="CX29" s="27"/>
      <c r="CY29" s="50">
        <f t="shared" si="89"/>
        <v>0</v>
      </c>
      <c r="CZ29" s="27"/>
      <c r="DA29" s="27"/>
      <c r="DE29" s="51"/>
    </row>
    <row r="30" spans="1:109" x14ac:dyDescent="0.2">
      <c r="A30" s="109">
        <v>22</v>
      </c>
      <c r="B30" s="109" t="s">
        <v>182</v>
      </c>
      <c r="C30" s="27">
        <v>66</v>
      </c>
      <c r="D30" s="27"/>
      <c r="E30" s="27"/>
      <c r="F30" s="103">
        <f t="shared" si="45"/>
        <v>66</v>
      </c>
      <c r="G30" s="27">
        <v>31</v>
      </c>
      <c r="H30" s="27"/>
      <c r="I30" s="27"/>
      <c r="J30" s="50">
        <f t="shared" si="46"/>
        <v>31</v>
      </c>
      <c r="K30" s="27"/>
      <c r="L30" s="27"/>
      <c r="M30" s="50">
        <f t="shared" si="47"/>
        <v>0</v>
      </c>
      <c r="N30" s="104">
        <v>1</v>
      </c>
      <c r="O30" s="104"/>
      <c r="P30" s="104"/>
      <c r="Q30" s="50">
        <f t="shared" si="48"/>
        <v>1</v>
      </c>
      <c r="R30" s="27">
        <v>3176</v>
      </c>
      <c r="S30" s="27"/>
      <c r="T30" s="27"/>
      <c r="U30" s="50">
        <f t="shared" si="49"/>
        <v>3176</v>
      </c>
      <c r="V30" s="27">
        <v>1735</v>
      </c>
      <c r="W30" s="27">
        <v>891</v>
      </c>
      <c r="X30" s="27">
        <v>2740</v>
      </c>
      <c r="Y30" s="60">
        <f t="shared" si="50"/>
        <v>86.272040302267001</v>
      </c>
      <c r="Z30" s="27"/>
      <c r="AA30" s="60">
        <f t="shared" si="51"/>
        <v>0</v>
      </c>
      <c r="AB30" s="27"/>
      <c r="AC30" s="60">
        <f t="shared" si="52"/>
        <v>0</v>
      </c>
      <c r="AD30" s="103">
        <f t="shared" si="53"/>
        <v>2740</v>
      </c>
      <c r="AE30" s="60">
        <f t="shared" si="54"/>
        <v>86.272040302267001</v>
      </c>
      <c r="AF30" s="27">
        <v>1350</v>
      </c>
      <c r="AG30" s="27">
        <v>468</v>
      </c>
      <c r="AH30" s="27">
        <v>53</v>
      </c>
      <c r="AI30" s="27"/>
      <c r="AJ30" s="27"/>
      <c r="AK30" s="50">
        <f t="shared" si="55"/>
        <v>53</v>
      </c>
      <c r="AL30" s="27">
        <v>52</v>
      </c>
      <c r="AM30" s="27">
        <v>6</v>
      </c>
      <c r="AN30" s="27"/>
      <c r="AO30" s="27"/>
      <c r="AP30" s="50">
        <f t="shared" si="56"/>
        <v>0</v>
      </c>
      <c r="AQ30" s="27"/>
      <c r="AR30" s="27"/>
      <c r="AS30" s="27"/>
      <c r="AT30" s="60">
        <f t="shared" si="57"/>
        <v>0</v>
      </c>
      <c r="AU30" s="27"/>
      <c r="AV30" s="60">
        <f t="shared" si="58"/>
        <v>0</v>
      </c>
      <c r="AW30" s="50">
        <f t="shared" si="59"/>
        <v>0</v>
      </c>
      <c r="AX30" s="60">
        <f t="shared" si="60"/>
        <v>0</v>
      </c>
      <c r="AY30" s="27"/>
      <c r="AZ30" s="27"/>
      <c r="BA30" s="27"/>
      <c r="BB30" s="27"/>
      <c r="BC30" s="50">
        <f t="shared" si="61"/>
        <v>0</v>
      </c>
      <c r="BD30" s="27"/>
      <c r="BE30" s="27"/>
      <c r="BF30" s="105">
        <f t="shared" si="62"/>
        <v>3176</v>
      </c>
      <c r="BG30" s="50">
        <f t="shared" si="63"/>
        <v>0</v>
      </c>
      <c r="BH30" s="50">
        <f t="shared" si="64"/>
        <v>0</v>
      </c>
      <c r="BI30" s="50">
        <f t="shared" si="65"/>
        <v>3176</v>
      </c>
      <c r="BJ30" s="50">
        <f t="shared" si="66"/>
        <v>1735</v>
      </c>
      <c r="BK30" s="50">
        <f t="shared" si="67"/>
        <v>891</v>
      </c>
      <c r="BL30" s="50">
        <f t="shared" si="68"/>
        <v>2740</v>
      </c>
      <c r="BM30" s="50">
        <f t="shared" si="69"/>
        <v>0</v>
      </c>
      <c r="BN30" s="50">
        <f t="shared" si="70"/>
        <v>0</v>
      </c>
      <c r="BO30" s="103">
        <f t="shared" si="71"/>
        <v>2740</v>
      </c>
      <c r="BP30" s="50">
        <f t="shared" si="72"/>
        <v>1350</v>
      </c>
      <c r="BQ30" s="50">
        <f t="shared" si="73"/>
        <v>468</v>
      </c>
      <c r="BR30" s="60">
        <f t="shared" si="74"/>
        <v>86.272040302267001</v>
      </c>
      <c r="BS30" s="60">
        <f t="shared" si="75"/>
        <v>0</v>
      </c>
      <c r="BT30" s="50">
        <f t="shared" si="76"/>
        <v>0</v>
      </c>
      <c r="BU30" s="60">
        <f t="shared" si="77"/>
        <v>86.272040302267001</v>
      </c>
      <c r="BV30" s="60">
        <f t="shared" si="78"/>
        <v>77.809798270893367</v>
      </c>
      <c r="BW30" s="60">
        <f t="shared" si="79"/>
        <v>52.525252525252526</v>
      </c>
      <c r="BX30" s="27"/>
      <c r="BY30" s="27"/>
      <c r="BZ30" s="27"/>
      <c r="CA30" s="50">
        <f t="shared" si="80"/>
        <v>0</v>
      </c>
      <c r="CB30" s="27"/>
      <c r="CC30" s="58" t="s">
        <v>7</v>
      </c>
      <c r="CD30" s="27"/>
      <c r="CE30" s="27"/>
      <c r="CF30" s="27"/>
      <c r="CG30" s="106">
        <f t="shared" si="81"/>
        <v>0</v>
      </c>
      <c r="CH30" s="27"/>
      <c r="CI30" s="27"/>
      <c r="CJ30" s="50">
        <f t="shared" si="82"/>
        <v>2740</v>
      </c>
      <c r="CK30" s="50">
        <f t="shared" si="83"/>
        <v>0</v>
      </c>
      <c r="CL30" s="50">
        <f t="shared" si="84"/>
        <v>0</v>
      </c>
      <c r="CM30" s="103">
        <f t="shared" si="85"/>
        <v>2740</v>
      </c>
      <c r="CN30" s="50">
        <f t="shared" si="86"/>
        <v>1350</v>
      </c>
      <c r="CO30" s="50">
        <f t="shared" si="87"/>
        <v>468</v>
      </c>
      <c r="CP30" s="27"/>
      <c r="CQ30" s="27"/>
      <c r="CR30" s="27"/>
      <c r="CS30" s="50">
        <f t="shared" si="88"/>
        <v>0</v>
      </c>
      <c r="CT30" s="27"/>
      <c r="CU30" s="27"/>
      <c r="CV30" s="27"/>
      <c r="CW30" s="27"/>
      <c r="CX30" s="27"/>
      <c r="CY30" s="50">
        <f t="shared" si="89"/>
        <v>0</v>
      </c>
      <c r="CZ30" s="27"/>
      <c r="DA30" s="27"/>
      <c r="DE30" s="51"/>
    </row>
    <row r="31" spans="1:109" x14ac:dyDescent="0.2">
      <c r="A31" s="109">
        <v>23</v>
      </c>
      <c r="B31" s="109" t="s">
        <v>183</v>
      </c>
      <c r="C31" s="27">
        <v>72</v>
      </c>
      <c r="D31" s="27"/>
      <c r="E31" s="27"/>
      <c r="F31" s="103">
        <f t="shared" si="45"/>
        <v>72</v>
      </c>
      <c r="G31" s="27">
        <v>23</v>
      </c>
      <c r="H31" s="27"/>
      <c r="I31" s="27"/>
      <c r="J31" s="50">
        <f t="shared" si="46"/>
        <v>23</v>
      </c>
      <c r="K31" s="27"/>
      <c r="L31" s="27"/>
      <c r="M31" s="50">
        <f t="shared" si="47"/>
        <v>0</v>
      </c>
      <c r="N31" s="104"/>
      <c r="O31" s="104"/>
      <c r="P31" s="104"/>
      <c r="Q31" s="50">
        <f t="shared" si="48"/>
        <v>0</v>
      </c>
      <c r="R31" s="27">
        <v>6296</v>
      </c>
      <c r="S31" s="27"/>
      <c r="T31" s="27"/>
      <c r="U31" s="50">
        <f t="shared" si="49"/>
        <v>6296</v>
      </c>
      <c r="V31" s="27">
        <v>4332</v>
      </c>
      <c r="W31" s="27">
        <v>1860</v>
      </c>
      <c r="X31" s="27">
        <v>1941</v>
      </c>
      <c r="Y31" s="60">
        <f t="shared" si="50"/>
        <v>30.829097839898349</v>
      </c>
      <c r="Z31" s="27"/>
      <c r="AA31" s="60">
        <f t="shared" si="51"/>
        <v>0</v>
      </c>
      <c r="AB31" s="27"/>
      <c r="AC31" s="60">
        <f t="shared" si="52"/>
        <v>0</v>
      </c>
      <c r="AD31" s="103">
        <f t="shared" si="53"/>
        <v>1941</v>
      </c>
      <c r="AE31" s="60">
        <f t="shared" si="54"/>
        <v>30.829097839898349</v>
      </c>
      <c r="AF31" s="27">
        <v>1559</v>
      </c>
      <c r="AG31" s="27">
        <v>662</v>
      </c>
      <c r="AH31" s="27">
        <v>75</v>
      </c>
      <c r="AI31" s="27"/>
      <c r="AJ31" s="27"/>
      <c r="AK31" s="50">
        <f t="shared" si="55"/>
        <v>75</v>
      </c>
      <c r="AL31" s="27">
        <v>59</v>
      </c>
      <c r="AM31" s="27">
        <v>40</v>
      </c>
      <c r="AN31" s="27"/>
      <c r="AO31" s="27"/>
      <c r="AP31" s="50">
        <f t="shared" si="56"/>
        <v>0</v>
      </c>
      <c r="AQ31" s="27"/>
      <c r="AR31" s="27"/>
      <c r="AS31" s="27"/>
      <c r="AT31" s="60">
        <f t="shared" si="57"/>
        <v>0</v>
      </c>
      <c r="AU31" s="27"/>
      <c r="AV31" s="60">
        <f t="shared" si="58"/>
        <v>0</v>
      </c>
      <c r="AW31" s="50">
        <f t="shared" si="59"/>
        <v>0</v>
      </c>
      <c r="AX31" s="60">
        <f t="shared" si="60"/>
        <v>0</v>
      </c>
      <c r="AY31" s="27"/>
      <c r="AZ31" s="27"/>
      <c r="BA31" s="27"/>
      <c r="BB31" s="27"/>
      <c r="BC31" s="50">
        <f t="shared" si="61"/>
        <v>0</v>
      </c>
      <c r="BD31" s="27"/>
      <c r="BE31" s="27"/>
      <c r="BF31" s="105">
        <f t="shared" si="62"/>
        <v>6296</v>
      </c>
      <c r="BG31" s="50">
        <f t="shared" si="63"/>
        <v>0</v>
      </c>
      <c r="BH31" s="50">
        <f t="shared" si="64"/>
        <v>0</v>
      </c>
      <c r="BI31" s="50">
        <f t="shared" si="65"/>
        <v>6296</v>
      </c>
      <c r="BJ31" s="50">
        <f t="shared" si="66"/>
        <v>4332</v>
      </c>
      <c r="BK31" s="50">
        <f t="shared" si="67"/>
        <v>1860</v>
      </c>
      <c r="BL31" s="50">
        <f t="shared" si="68"/>
        <v>1941</v>
      </c>
      <c r="BM31" s="50">
        <f t="shared" si="69"/>
        <v>0</v>
      </c>
      <c r="BN31" s="50">
        <f t="shared" si="70"/>
        <v>0</v>
      </c>
      <c r="BO31" s="103">
        <f t="shared" si="71"/>
        <v>1941</v>
      </c>
      <c r="BP31" s="50">
        <f t="shared" si="72"/>
        <v>1559</v>
      </c>
      <c r="BQ31" s="50">
        <f t="shared" si="73"/>
        <v>662</v>
      </c>
      <c r="BR31" s="60">
        <f t="shared" si="74"/>
        <v>30.829097839898349</v>
      </c>
      <c r="BS31" s="60">
        <f t="shared" si="75"/>
        <v>0</v>
      </c>
      <c r="BT31" s="50">
        <f t="shared" si="76"/>
        <v>0</v>
      </c>
      <c r="BU31" s="60">
        <f t="shared" si="77"/>
        <v>30.829097839898349</v>
      </c>
      <c r="BV31" s="60">
        <f t="shared" si="78"/>
        <v>35.987996306555864</v>
      </c>
      <c r="BW31" s="60">
        <f t="shared" si="79"/>
        <v>35.591397849462361</v>
      </c>
      <c r="BX31" s="27"/>
      <c r="BY31" s="27"/>
      <c r="BZ31" s="27"/>
      <c r="CA31" s="50">
        <f t="shared" si="80"/>
        <v>0</v>
      </c>
      <c r="CB31" s="27"/>
      <c r="CC31" s="58" t="s">
        <v>7</v>
      </c>
      <c r="CD31" s="27"/>
      <c r="CE31" s="27"/>
      <c r="CF31" s="27"/>
      <c r="CG31" s="106">
        <f t="shared" si="81"/>
        <v>0</v>
      </c>
      <c r="CH31" s="27"/>
      <c r="CI31" s="27"/>
      <c r="CJ31" s="50">
        <f t="shared" si="82"/>
        <v>1941</v>
      </c>
      <c r="CK31" s="50">
        <f t="shared" si="83"/>
        <v>0</v>
      </c>
      <c r="CL31" s="50">
        <f t="shared" si="84"/>
        <v>0</v>
      </c>
      <c r="CM31" s="103">
        <f t="shared" si="85"/>
        <v>1941</v>
      </c>
      <c r="CN31" s="50">
        <f t="shared" si="86"/>
        <v>1559</v>
      </c>
      <c r="CO31" s="50">
        <f t="shared" si="87"/>
        <v>662</v>
      </c>
      <c r="CP31" s="27"/>
      <c r="CQ31" s="27"/>
      <c r="CR31" s="27"/>
      <c r="CS31" s="50">
        <f t="shared" si="88"/>
        <v>0</v>
      </c>
      <c r="CT31" s="27"/>
      <c r="CU31" s="27"/>
      <c r="CV31" s="27"/>
      <c r="CW31" s="27"/>
      <c r="CX31" s="27"/>
      <c r="CY31" s="50">
        <f t="shared" si="89"/>
        <v>0</v>
      </c>
      <c r="CZ31" s="27"/>
      <c r="DA31" s="27"/>
      <c r="DE31" s="51"/>
    </row>
    <row r="32" spans="1:109" x14ac:dyDescent="0.2">
      <c r="A32" s="109">
        <v>24</v>
      </c>
      <c r="B32" s="109" t="s">
        <v>184</v>
      </c>
      <c r="C32" s="27">
        <v>73</v>
      </c>
      <c r="D32" s="27"/>
      <c r="E32" s="27"/>
      <c r="F32" s="103">
        <f t="shared" si="45"/>
        <v>73</v>
      </c>
      <c r="G32" s="27">
        <v>55</v>
      </c>
      <c r="H32" s="27"/>
      <c r="I32" s="27"/>
      <c r="J32" s="50">
        <f t="shared" si="46"/>
        <v>55</v>
      </c>
      <c r="K32" s="27"/>
      <c r="L32" s="27"/>
      <c r="M32" s="50">
        <f t="shared" si="47"/>
        <v>0</v>
      </c>
      <c r="N32" s="104"/>
      <c r="O32" s="104"/>
      <c r="P32" s="104"/>
      <c r="Q32" s="50">
        <f t="shared" si="48"/>
        <v>0</v>
      </c>
      <c r="R32" s="27">
        <v>6943</v>
      </c>
      <c r="S32" s="27"/>
      <c r="T32" s="27"/>
      <c r="U32" s="50">
        <f t="shared" si="49"/>
        <v>6943</v>
      </c>
      <c r="V32" s="27">
        <v>5440</v>
      </c>
      <c r="W32" s="27">
        <v>1520</v>
      </c>
      <c r="X32" s="27">
        <v>2063</v>
      </c>
      <c r="Y32" s="60">
        <f t="shared" si="50"/>
        <v>29.713380383119684</v>
      </c>
      <c r="Z32" s="27"/>
      <c r="AA32" s="60">
        <f t="shared" si="51"/>
        <v>0</v>
      </c>
      <c r="AB32" s="27"/>
      <c r="AC32" s="60">
        <f t="shared" si="52"/>
        <v>0</v>
      </c>
      <c r="AD32" s="103">
        <f t="shared" si="53"/>
        <v>2063</v>
      </c>
      <c r="AE32" s="60">
        <f t="shared" si="54"/>
        <v>29.713380383119684</v>
      </c>
      <c r="AF32" s="27">
        <v>1584</v>
      </c>
      <c r="AG32" s="27">
        <v>449</v>
      </c>
      <c r="AH32" s="27">
        <v>195</v>
      </c>
      <c r="AI32" s="27"/>
      <c r="AJ32" s="27"/>
      <c r="AK32" s="50">
        <f t="shared" si="55"/>
        <v>195</v>
      </c>
      <c r="AL32" s="27">
        <v>147</v>
      </c>
      <c r="AM32" s="27">
        <v>34</v>
      </c>
      <c r="AN32" s="27"/>
      <c r="AO32" s="27"/>
      <c r="AP32" s="50">
        <f t="shared" si="56"/>
        <v>0</v>
      </c>
      <c r="AQ32" s="27"/>
      <c r="AR32" s="27"/>
      <c r="AS32" s="27"/>
      <c r="AT32" s="60">
        <f t="shared" si="57"/>
        <v>0</v>
      </c>
      <c r="AU32" s="27"/>
      <c r="AV32" s="60">
        <f t="shared" si="58"/>
        <v>0</v>
      </c>
      <c r="AW32" s="50">
        <f t="shared" si="59"/>
        <v>0</v>
      </c>
      <c r="AX32" s="60">
        <f t="shared" si="60"/>
        <v>0</v>
      </c>
      <c r="AY32" s="27"/>
      <c r="AZ32" s="27"/>
      <c r="BA32" s="27"/>
      <c r="BB32" s="27"/>
      <c r="BC32" s="50">
        <f t="shared" si="61"/>
        <v>0</v>
      </c>
      <c r="BD32" s="27"/>
      <c r="BE32" s="27"/>
      <c r="BF32" s="105">
        <f t="shared" si="62"/>
        <v>6943</v>
      </c>
      <c r="BG32" s="50">
        <f t="shared" si="63"/>
        <v>0</v>
      </c>
      <c r="BH32" s="50">
        <f t="shared" si="64"/>
        <v>0</v>
      </c>
      <c r="BI32" s="50">
        <f t="shared" si="65"/>
        <v>6943</v>
      </c>
      <c r="BJ32" s="50">
        <f t="shared" si="66"/>
        <v>5440</v>
      </c>
      <c r="BK32" s="50">
        <f t="shared" si="67"/>
        <v>1520</v>
      </c>
      <c r="BL32" s="50">
        <f t="shared" si="68"/>
        <v>2063</v>
      </c>
      <c r="BM32" s="50">
        <f t="shared" si="69"/>
        <v>0</v>
      </c>
      <c r="BN32" s="50">
        <f t="shared" si="70"/>
        <v>0</v>
      </c>
      <c r="BO32" s="103">
        <f t="shared" si="71"/>
        <v>2063</v>
      </c>
      <c r="BP32" s="50">
        <f t="shared" si="72"/>
        <v>1584</v>
      </c>
      <c r="BQ32" s="50">
        <f t="shared" si="73"/>
        <v>449</v>
      </c>
      <c r="BR32" s="60">
        <f t="shared" si="74"/>
        <v>29.713380383119684</v>
      </c>
      <c r="BS32" s="60">
        <f t="shared" si="75"/>
        <v>0</v>
      </c>
      <c r="BT32" s="50">
        <f t="shared" si="76"/>
        <v>0</v>
      </c>
      <c r="BU32" s="60">
        <f t="shared" si="77"/>
        <v>29.713380383119684</v>
      </c>
      <c r="BV32" s="60">
        <f t="shared" si="78"/>
        <v>29.117647058823529</v>
      </c>
      <c r="BW32" s="60">
        <f t="shared" si="79"/>
        <v>29.539473684210527</v>
      </c>
      <c r="BX32" s="27">
        <v>3</v>
      </c>
      <c r="BY32" s="27"/>
      <c r="BZ32" s="27"/>
      <c r="CA32" s="50">
        <f t="shared" si="80"/>
        <v>3</v>
      </c>
      <c r="CB32" s="27">
        <v>3</v>
      </c>
      <c r="CC32" s="58" t="s">
        <v>7</v>
      </c>
      <c r="CD32" s="27"/>
      <c r="CE32" s="27"/>
      <c r="CF32" s="27"/>
      <c r="CG32" s="106">
        <f t="shared" si="81"/>
        <v>0</v>
      </c>
      <c r="CH32" s="27"/>
      <c r="CI32" s="27"/>
      <c r="CJ32" s="50">
        <f t="shared" si="82"/>
        <v>2066</v>
      </c>
      <c r="CK32" s="50">
        <f t="shared" si="83"/>
        <v>0</v>
      </c>
      <c r="CL32" s="50">
        <f t="shared" si="84"/>
        <v>0</v>
      </c>
      <c r="CM32" s="103">
        <f t="shared" si="85"/>
        <v>2066</v>
      </c>
      <c r="CN32" s="50">
        <f t="shared" si="86"/>
        <v>1587</v>
      </c>
      <c r="CO32" s="50">
        <f t="shared" si="87"/>
        <v>449</v>
      </c>
      <c r="CP32" s="27">
        <v>73</v>
      </c>
      <c r="CQ32" s="27"/>
      <c r="CR32" s="27"/>
      <c r="CS32" s="50">
        <f t="shared" si="88"/>
        <v>73</v>
      </c>
      <c r="CT32" s="27">
        <v>61</v>
      </c>
      <c r="CU32" s="27">
        <v>3</v>
      </c>
      <c r="CV32" s="27"/>
      <c r="CW32" s="27"/>
      <c r="CX32" s="27"/>
      <c r="CY32" s="50">
        <f t="shared" si="89"/>
        <v>0</v>
      </c>
      <c r="CZ32" s="27"/>
      <c r="DA32" s="27"/>
      <c r="DE32" s="51"/>
    </row>
    <row r="33" spans="1:109" x14ac:dyDescent="0.2">
      <c r="A33" s="109">
        <v>25</v>
      </c>
      <c r="B33" s="109" t="s">
        <v>197</v>
      </c>
      <c r="C33" s="27">
        <v>361</v>
      </c>
      <c r="D33" s="27"/>
      <c r="E33" s="27"/>
      <c r="F33" s="103">
        <f t="shared" si="45"/>
        <v>361</v>
      </c>
      <c r="G33" s="27">
        <v>39</v>
      </c>
      <c r="H33" s="27"/>
      <c r="I33" s="27"/>
      <c r="J33" s="50">
        <f t="shared" si="46"/>
        <v>39</v>
      </c>
      <c r="K33" s="27"/>
      <c r="L33" s="27"/>
      <c r="M33" s="50">
        <f t="shared" si="47"/>
        <v>0</v>
      </c>
      <c r="N33" s="104">
        <v>11</v>
      </c>
      <c r="O33" s="104"/>
      <c r="P33" s="104"/>
      <c r="Q33" s="50">
        <f t="shared" si="48"/>
        <v>11</v>
      </c>
      <c r="R33" s="27">
        <v>14623</v>
      </c>
      <c r="S33" s="27"/>
      <c r="T33" s="27"/>
      <c r="U33" s="50">
        <f t="shared" si="49"/>
        <v>14623</v>
      </c>
      <c r="V33" s="27">
        <v>10454</v>
      </c>
      <c r="W33" s="27">
        <v>2885</v>
      </c>
      <c r="X33" s="27">
        <v>11071</v>
      </c>
      <c r="Y33" s="60">
        <f t="shared" si="50"/>
        <v>75.709498734869726</v>
      </c>
      <c r="Z33" s="27"/>
      <c r="AA33" s="60">
        <f t="shared" si="51"/>
        <v>0</v>
      </c>
      <c r="AB33" s="27"/>
      <c r="AC33" s="60">
        <f t="shared" si="52"/>
        <v>0</v>
      </c>
      <c r="AD33" s="103">
        <f t="shared" si="53"/>
        <v>11071</v>
      </c>
      <c r="AE33" s="60">
        <f t="shared" si="54"/>
        <v>75.709498734869726</v>
      </c>
      <c r="AF33" s="27">
        <v>8440</v>
      </c>
      <c r="AG33" s="27">
        <v>2520</v>
      </c>
      <c r="AH33" s="27">
        <v>719</v>
      </c>
      <c r="AI33" s="27"/>
      <c r="AJ33" s="27"/>
      <c r="AK33" s="50">
        <f t="shared" si="55"/>
        <v>719</v>
      </c>
      <c r="AL33" s="27">
        <v>591</v>
      </c>
      <c r="AM33" s="27">
        <v>301</v>
      </c>
      <c r="AN33" s="27"/>
      <c r="AO33" s="27"/>
      <c r="AP33" s="50">
        <f t="shared" si="56"/>
        <v>0</v>
      </c>
      <c r="AQ33" s="27"/>
      <c r="AR33" s="27"/>
      <c r="AS33" s="27"/>
      <c r="AT33" s="60">
        <f t="shared" si="57"/>
        <v>0</v>
      </c>
      <c r="AU33" s="27"/>
      <c r="AV33" s="60">
        <f t="shared" si="58"/>
        <v>0</v>
      </c>
      <c r="AW33" s="50">
        <f t="shared" si="59"/>
        <v>0</v>
      </c>
      <c r="AX33" s="60">
        <f t="shared" si="60"/>
        <v>0</v>
      </c>
      <c r="AY33" s="27"/>
      <c r="AZ33" s="27"/>
      <c r="BA33" s="27"/>
      <c r="BB33" s="27"/>
      <c r="BC33" s="50">
        <f t="shared" si="61"/>
        <v>0</v>
      </c>
      <c r="BD33" s="27"/>
      <c r="BE33" s="27"/>
      <c r="BF33" s="105">
        <f t="shared" si="62"/>
        <v>14623</v>
      </c>
      <c r="BG33" s="50">
        <f t="shared" si="63"/>
        <v>0</v>
      </c>
      <c r="BH33" s="50">
        <f t="shared" si="64"/>
        <v>0</v>
      </c>
      <c r="BI33" s="50">
        <f t="shared" si="65"/>
        <v>14623</v>
      </c>
      <c r="BJ33" s="50">
        <f t="shared" si="66"/>
        <v>10454</v>
      </c>
      <c r="BK33" s="50">
        <f t="shared" si="67"/>
        <v>2885</v>
      </c>
      <c r="BL33" s="50">
        <f t="shared" si="68"/>
        <v>11071</v>
      </c>
      <c r="BM33" s="50">
        <f t="shared" si="69"/>
        <v>0</v>
      </c>
      <c r="BN33" s="50">
        <f t="shared" si="70"/>
        <v>0</v>
      </c>
      <c r="BO33" s="103">
        <f t="shared" si="71"/>
        <v>11071</v>
      </c>
      <c r="BP33" s="50">
        <f t="shared" si="72"/>
        <v>8440</v>
      </c>
      <c r="BQ33" s="50">
        <f t="shared" si="73"/>
        <v>2520</v>
      </c>
      <c r="BR33" s="60">
        <f t="shared" si="74"/>
        <v>75.709498734869726</v>
      </c>
      <c r="BS33" s="60">
        <f t="shared" si="75"/>
        <v>0</v>
      </c>
      <c r="BT33" s="50">
        <f t="shared" si="76"/>
        <v>0</v>
      </c>
      <c r="BU33" s="60">
        <f t="shared" si="77"/>
        <v>75.709498734869726</v>
      </c>
      <c r="BV33" s="60">
        <f t="shared" si="78"/>
        <v>80.734647025062173</v>
      </c>
      <c r="BW33" s="60">
        <f t="shared" si="79"/>
        <v>87.348353552859621</v>
      </c>
      <c r="BX33" s="27">
        <v>8</v>
      </c>
      <c r="BY33" s="27"/>
      <c r="BZ33" s="27"/>
      <c r="CA33" s="50">
        <f t="shared" si="80"/>
        <v>8</v>
      </c>
      <c r="CB33" s="27">
        <v>7</v>
      </c>
      <c r="CC33" s="58" t="s">
        <v>7</v>
      </c>
      <c r="CD33" s="27">
        <v>16</v>
      </c>
      <c r="CE33" s="27"/>
      <c r="CF33" s="27"/>
      <c r="CG33" s="106">
        <f t="shared" si="81"/>
        <v>16</v>
      </c>
      <c r="CH33" s="27">
        <v>16</v>
      </c>
      <c r="CI33" s="27">
        <v>13</v>
      </c>
      <c r="CJ33" s="50">
        <f t="shared" si="82"/>
        <v>11095</v>
      </c>
      <c r="CK33" s="50">
        <f t="shared" si="83"/>
        <v>0</v>
      </c>
      <c r="CL33" s="50">
        <f t="shared" si="84"/>
        <v>0</v>
      </c>
      <c r="CM33" s="103">
        <f t="shared" si="85"/>
        <v>11095</v>
      </c>
      <c r="CN33" s="50">
        <f t="shared" si="86"/>
        <v>8463</v>
      </c>
      <c r="CO33" s="50">
        <f t="shared" si="87"/>
        <v>2533</v>
      </c>
      <c r="CP33" s="27">
        <v>121</v>
      </c>
      <c r="CQ33" s="27"/>
      <c r="CR33" s="27"/>
      <c r="CS33" s="50">
        <f t="shared" si="88"/>
        <v>121</v>
      </c>
      <c r="CT33" s="27">
        <v>83</v>
      </c>
      <c r="CU33" s="27">
        <v>8</v>
      </c>
      <c r="CV33" s="27"/>
      <c r="CW33" s="27"/>
      <c r="CX33" s="27"/>
      <c r="CY33" s="50">
        <f t="shared" si="89"/>
        <v>0</v>
      </c>
      <c r="CZ33" s="27"/>
      <c r="DA33" s="27"/>
      <c r="DE33" s="51"/>
    </row>
    <row r="34" spans="1:109" x14ac:dyDescent="0.2">
      <c r="A34" s="109">
        <v>26</v>
      </c>
      <c r="B34" s="109" t="s">
        <v>185</v>
      </c>
      <c r="C34" s="27">
        <v>22</v>
      </c>
      <c r="D34" s="27"/>
      <c r="E34" s="27"/>
      <c r="F34" s="103">
        <f t="shared" si="45"/>
        <v>22</v>
      </c>
      <c r="G34" s="27">
        <v>15</v>
      </c>
      <c r="H34" s="27"/>
      <c r="I34" s="27"/>
      <c r="J34" s="50">
        <f t="shared" si="46"/>
        <v>15</v>
      </c>
      <c r="K34" s="27"/>
      <c r="L34" s="27"/>
      <c r="M34" s="50">
        <f t="shared" si="47"/>
        <v>0</v>
      </c>
      <c r="N34" s="104"/>
      <c r="O34" s="104"/>
      <c r="P34" s="104"/>
      <c r="Q34" s="50">
        <f t="shared" si="48"/>
        <v>0</v>
      </c>
      <c r="R34" s="27">
        <v>2189</v>
      </c>
      <c r="S34" s="27"/>
      <c r="T34" s="27"/>
      <c r="U34" s="50">
        <f t="shared" si="49"/>
        <v>2189</v>
      </c>
      <c r="V34" s="27">
        <v>1572</v>
      </c>
      <c r="W34" s="27">
        <v>680</v>
      </c>
      <c r="X34" s="27">
        <v>396</v>
      </c>
      <c r="Y34" s="60">
        <f t="shared" si="50"/>
        <v>18.090452261306531</v>
      </c>
      <c r="Z34" s="27"/>
      <c r="AA34" s="60">
        <f t="shared" si="51"/>
        <v>0</v>
      </c>
      <c r="AB34" s="27"/>
      <c r="AC34" s="60">
        <f t="shared" si="52"/>
        <v>0</v>
      </c>
      <c r="AD34" s="103">
        <f t="shared" si="53"/>
        <v>396</v>
      </c>
      <c r="AE34" s="60">
        <f t="shared" si="54"/>
        <v>18.090452261306531</v>
      </c>
      <c r="AF34" s="27">
        <v>345</v>
      </c>
      <c r="AG34" s="27">
        <v>65</v>
      </c>
      <c r="AH34" s="27">
        <v>42</v>
      </c>
      <c r="AI34" s="27"/>
      <c r="AJ34" s="27"/>
      <c r="AK34" s="50">
        <f t="shared" si="55"/>
        <v>42</v>
      </c>
      <c r="AL34" s="27">
        <v>40</v>
      </c>
      <c r="AM34" s="27">
        <v>19</v>
      </c>
      <c r="AN34" s="27"/>
      <c r="AO34" s="27"/>
      <c r="AP34" s="50">
        <f t="shared" si="56"/>
        <v>0</v>
      </c>
      <c r="AQ34" s="27"/>
      <c r="AR34" s="27"/>
      <c r="AS34" s="27"/>
      <c r="AT34" s="60">
        <f t="shared" si="57"/>
        <v>0</v>
      </c>
      <c r="AU34" s="27"/>
      <c r="AV34" s="60">
        <f t="shared" si="58"/>
        <v>0</v>
      </c>
      <c r="AW34" s="50">
        <f t="shared" si="59"/>
        <v>0</v>
      </c>
      <c r="AX34" s="60">
        <f t="shared" si="60"/>
        <v>0</v>
      </c>
      <c r="AY34" s="27"/>
      <c r="AZ34" s="27"/>
      <c r="BA34" s="27"/>
      <c r="BB34" s="27"/>
      <c r="BC34" s="50">
        <f t="shared" si="61"/>
        <v>0</v>
      </c>
      <c r="BD34" s="27"/>
      <c r="BE34" s="27"/>
      <c r="BF34" s="105">
        <f t="shared" si="62"/>
        <v>2189</v>
      </c>
      <c r="BG34" s="50">
        <f t="shared" si="63"/>
        <v>0</v>
      </c>
      <c r="BH34" s="50">
        <f t="shared" si="64"/>
        <v>0</v>
      </c>
      <c r="BI34" s="50">
        <f t="shared" si="65"/>
        <v>2189</v>
      </c>
      <c r="BJ34" s="50">
        <f t="shared" si="66"/>
        <v>1572</v>
      </c>
      <c r="BK34" s="50">
        <f t="shared" si="67"/>
        <v>680</v>
      </c>
      <c r="BL34" s="50">
        <f t="shared" si="68"/>
        <v>396</v>
      </c>
      <c r="BM34" s="50">
        <f t="shared" si="69"/>
        <v>0</v>
      </c>
      <c r="BN34" s="50">
        <f t="shared" si="70"/>
        <v>0</v>
      </c>
      <c r="BO34" s="103">
        <f t="shared" si="71"/>
        <v>396</v>
      </c>
      <c r="BP34" s="50">
        <f t="shared" si="72"/>
        <v>345</v>
      </c>
      <c r="BQ34" s="50">
        <f t="shared" si="73"/>
        <v>65</v>
      </c>
      <c r="BR34" s="60">
        <f t="shared" si="74"/>
        <v>18.090452261306531</v>
      </c>
      <c r="BS34" s="60">
        <f t="shared" si="75"/>
        <v>0</v>
      </c>
      <c r="BT34" s="50">
        <f t="shared" si="76"/>
        <v>0</v>
      </c>
      <c r="BU34" s="60">
        <f t="shared" si="77"/>
        <v>18.090452261306531</v>
      </c>
      <c r="BV34" s="60">
        <f t="shared" si="78"/>
        <v>21.946564885496183</v>
      </c>
      <c r="BW34" s="60">
        <f t="shared" si="79"/>
        <v>9.5588235294117645</v>
      </c>
      <c r="BX34" s="27">
        <v>23</v>
      </c>
      <c r="BY34" s="27"/>
      <c r="BZ34" s="27"/>
      <c r="CA34" s="50">
        <f t="shared" si="80"/>
        <v>23</v>
      </c>
      <c r="CB34" s="27">
        <v>21</v>
      </c>
      <c r="CC34" s="58" t="s">
        <v>7</v>
      </c>
      <c r="CD34" s="27"/>
      <c r="CE34" s="27"/>
      <c r="CF34" s="27"/>
      <c r="CG34" s="106">
        <f t="shared" si="81"/>
        <v>0</v>
      </c>
      <c r="CH34" s="27"/>
      <c r="CI34" s="27"/>
      <c r="CJ34" s="50">
        <f t="shared" si="82"/>
        <v>419</v>
      </c>
      <c r="CK34" s="50">
        <f t="shared" si="83"/>
        <v>0</v>
      </c>
      <c r="CL34" s="50">
        <f t="shared" si="84"/>
        <v>0</v>
      </c>
      <c r="CM34" s="103">
        <f t="shared" si="85"/>
        <v>419</v>
      </c>
      <c r="CN34" s="50">
        <f t="shared" si="86"/>
        <v>366</v>
      </c>
      <c r="CO34" s="50">
        <f t="shared" si="87"/>
        <v>65</v>
      </c>
      <c r="CP34" s="27">
        <v>5</v>
      </c>
      <c r="CQ34" s="27"/>
      <c r="CR34" s="27"/>
      <c r="CS34" s="50">
        <f t="shared" si="88"/>
        <v>5</v>
      </c>
      <c r="CT34" s="27">
        <v>3</v>
      </c>
      <c r="CU34" s="27">
        <v>1</v>
      </c>
      <c r="CV34" s="27"/>
      <c r="CW34" s="27"/>
      <c r="CX34" s="27"/>
      <c r="CY34" s="50">
        <f t="shared" si="89"/>
        <v>0</v>
      </c>
      <c r="CZ34" s="27"/>
      <c r="DA34" s="27"/>
      <c r="DE34" s="51"/>
    </row>
    <row r="35" spans="1:109" x14ac:dyDescent="0.2">
      <c r="A35" s="109">
        <v>27</v>
      </c>
      <c r="B35" s="109" t="s">
        <v>186</v>
      </c>
      <c r="C35" s="27">
        <v>72</v>
      </c>
      <c r="D35" s="27"/>
      <c r="E35" s="27"/>
      <c r="F35" s="103">
        <f t="shared" si="45"/>
        <v>72</v>
      </c>
      <c r="G35" s="27">
        <v>36</v>
      </c>
      <c r="H35" s="27"/>
      <c r="I35" s="27"/>
      <c r="J35" s="50">
        <f t="shared" si="46"/>
        <v>36</v>
      </c>
      <c r="K35" s="27"/>
      <c r="L35" s="27"/>
      <c r="M35" s="50">
        <f t="shared" si="47"/>
        <v>0</v>
      </c>
      <c r="N35" s="104">
        <v>1</v>
      </c>
      <c r="O35" s="104"/>
      <c r="P35" s="104"/>
      <c r="Q35" s="50">
        <f t="shared" si="48"/>
        <v>1</v>
      </c>
      <c r="R35" s="27">
        <v>9448</v>
      </c>
      <c r="S35" s="27"/>
      <c r="T35" s="27"/>
      <c r="U35" s="50">
        <f t="shared" si="49"/>
        <v>9448</v>
      </c>
      <c r="V35" s="27">
        <v>8354</v>
      </c>
      <c r="W35" s="27">
        <v>1101</v>
      </c>
      <c r="X35" s="27">
        <v>5445</v>
      </c>
      <c r="Y35" s="60">
        <f t="shared" si="50"/>
        <v>57.631244707874679</v>
      </c>
      <c r="Z35" s="27"/>
      <c r="AA35" s="60">
        <f t="shared" si="51"/>
        <v>0</v>
      </c>
      <c r="AB35" s="27"/>
      <c r="AC35" s="60">
        <f t="shared" si="52"/>
        <v>0</v>
      </c>
      <c r="AD35" s="103">
        <f t="shared" si="53"/>
        <v>5445</v>
      </c>
      <c r="AE35" s="60">
        <f t="shared" si="54"/>
        <v>57.631244707874679</v>
      </c>
      <c r="AF35" s="27">
        <v>4412</v>
      </c>
      <c r="AG35" s="27">
        <v>936</v>
      </c>
      <c r="AH35" s="27">
        <v>607</v>
      </c>
      <c r="AI35" s="27"/>
      <c r="AJ35" s="27"/>
      <c r="AK35" s="50">
        <f t="shared" si="55"/>
        <v>607</v>
      </c>
      <c r="AL35" s="27">
        <v>581</v>
      </c>
      <c r="AM35" s="27">
        <v>102</v>
      </c>
      <c r="AN35" s="27"/>
      <c r="AO35" s="27"/>
      <c r="AP35" s="50">
        <f t="shared" si="56"/>
        <v>0</v>
      </c>
      <c r="AQ35" s="27"/>
      <c r="AR35" s="27"/>
      <c r="AS35" s="27"/>
      <c r="AT35" s="60">
        <f t="shared" si="57"/>
        <v>0</v>
      </c>
      <c r="AU35" s="27"/>
      <c r="AV35" s="60">
        <f t="shared" si="58"/>
        <v>0</v>
      </c>
      <c r="AW35" s="50">
        <f t="shared" si="59"/>
        <v>0</v>
      </c>
      <c r="AX35" s="60">
        <f t="shared" si="60"/>
        <v>0</v>
      </c>
      <c r="AY35" s="27"/>
      <c r="AZ35" s="27"/>
      <c r="BA35" s="27"/>
      <c r="BB35" s="27"/>
      <c r="BC35" s="50">
        <f t="shared" si="61"/>
        <v>0</v>
      </c>
      <c r="BD35" s="27"/>
      <c r="BE35" s="27"/>
      <c r="BF35" s="105">
        <f t="shared" si="62"/>
        <v>9448</v>
      </c>
      <c r="BG35" s="50">
        <f t="shared" si="63"/>
        <v>0</v>
      </c>
      <c r="BH35" s="50">
        <f t="shared" si="64"/>
        <v>0</v>
      </c>
      <c r="BI35" s="50">
        <f t="shared" si="65"/>
        <v>9448</v>
      </c>
      <c r="BJ35" s="50">
        <f t="shared" si="66"/>
        <v>8354</v>
      </c>
      <c r="BK35" s="50">
        <f t="shared" si="67"/>
        <v>1101</v>
      </c>
      <c r="BL35" s="50">
        <f t="shared" si="68"/>
        <v>5445</v>
      </c>
      <c r="BM35" s="50">
        <f t="shared" si="69"/>
        <v>0</v>
      </c>
      <c r="BN35" s="50">
        <f t="shared" si="70"/>
        <v>0</v>
      </c>
      <c r="BO35" s="103">
        <f t="shared" si="71"/>
        <v>5445</v>
      </c>
      <c r="BP35" s="50">
        <f t="shared" si="72"/>
        <v>4412</v>
      </c>
      <c r="BQ35" s="50">
        <f t="shared" si="73"/>
        <v>936</v>
      </c>
      <c r="BR35" s="60">
        <f t="shared" si="74"/>
        <v>57.631244707874679</v>
      </c>
      <c r="BS35" s="60">
        <f t="shared" si="75"/>
        <v>0</v>
      </c>
      <c r="BT35" s="50">
        <f t="shared" si="76"/>
        <v>0</v>
      </c>
      <c r="BU35" s="60">
        <f t="shared" si="77"/>
        <v>57.631244707874679</v>
      </c>
      <c r="BV35" s="60">
        <f t="shared" si="78"/>
        <v>52.81302370122097</v>
      </c>
      <c r="BW35" s="60">
        <f t="shared" si="79"/>
        <v>85.013623978201636</v>
      </c>
      <c r="BX35" s="27">
        <v>20</v>
      </c>
      <c r="BY35" s="27"/>
      <c r="BZ35" s="27"/>
      <c r="CA35" s="50">
        <f t="shared" si="80"/>
        <v>20</v>
      </c>
      <c r="CB35" s="27">
        <v>19</v>
      </c>
      <c r="CC35" s="58" t="s">
        <v>7</v>
      </c>
      <c r="CD35" s="27"/>
      <c r="CE35" s="27"/>
      <c r="CF35" s="27"/>
      <c r="CG35" s="106">
        <f t="shared" si="81"/>
        <v>0</v>
      </c>
      <c r="CH35" s="27"/>
      <c r="CI35" s="27"/>
      <c r="CJ35" s="50">
        <f t="shared" si="82"/>
        <v>5465</v>
      </c>
      <c r="CK35" s="50">
        <f t="shared" si="83"/>
        <v>0</v>
      </c>
      <c r="CL35" s="50">
        <f t="shared" si="84"/>
        <v>0</v>
      </c>
      <c r="CM35" s="103">
        <f t="shared" si="85"/>
        <v>5465</v>
      </c>
      <c r="CN35" s="50">
        <f t="shared" si="86"/>
        <v>4431</v>
      </c>
      <c r="CO35" s="50">
        <f t="shared" si="87"/>
        <v>936</v>
      </c>
      <c r="CP35" s="27">
        <v>88</v>
      </c>
      <c r="CQ35" s="27"/>
      <c r="CR35" s="27"/>
      <c r="CS35" s="50">
        <f t="shared" si="88"/>
        <v>88</v>
      </c>
      <c r="CT35" s="27">
        <v>61</v>
      </c>
      <c r="CU35" s="27">
        <v>8</v>
      </c>
      <c r="CV35" s="27"/>
      <c r="CW35" s="27"/>
      <c r="CX35" s="27"/>
      <c r="CY35" s="50">
        <f t="shared" si="89"/>
        <v>0</v>
      </c>
      <c r="CZ35" s="27"/>
      <c r="DA35" s="27"/>
      <c r="DE35" s="51"/>
    </row>
    <row r="36" spans="1:109" x14ac:dyDescent="0.2">
      <c r="A36" s="109">
        <v>28</v>
      </c>
      <c r="B36" s="110" t="s">
        <v>187</v>
      </c>
      <c r="C36" s="27">
        <v>152</v>
      </c>
      <c r="D36" s="27"/>
      <c r="E36" s="27"/>
      <c r="F36" s="103">
        <f t="shared" si="45"/>
        <v>152</v>
      </c>
      <c r="G36" s="27">
        <v>88</v>
      </c>
      <c r="H36" s="27"/>
      <c r="I36" s="27"/>
      <c r="J36" s="50">
        <f t="shared" si="46"/>
        <v>88</v>
      </c>
      <c r="K36" s="27"/>
      <c r="L36" s="27"/>
      <c r="M36" s="50">
        <f t="shared" si="47"/>
        <v>0</v>
      </c>
      <c r="N36" s="104">
        <v>3</v>
      </c>
      <c r="O36" s="104"/>
      <c r="P36" s="104"/>
      <c r="Q36" s="50">
        <f t="shared" si="48"/>
        <v>3</v>
      </c>
      <c r="R36" s="27">
        <v>14987</v>
      </c>
      <c r="S36" s="27"/>
      <c r="T36" s="27"/>
      <c r="U36" s="50">
        <f t="shared" si="49"/>
        <v>14987</v>
      </c>
      <c r="V36" s="27">
        <v>11107</v>
      </c>
      <c r="W36" s="27">
        <v>3810</v>
      </c>
      <c r="X36" s="27">
        <v>6595</v>
      </c>
      <c r="Y36" s="60">
        <f t="shared" si="50"/>
        <v>44.004804163608462</v>
      </c>
      <c r="Z36" s="27"/>
      <c r="AA36" s="60">
        <f t="shared" si="51"/>
        <v>0</v>
      </c>
      <c r="AB36" s="27"/>
      <c r="AC36" s="60">
        <f t="shared" si="52"/>
        <v>0</v>
      </c>
      <c r="AD36" s="103">
        <f t="shared" si="53"/>
        <v>6595</v>
      </c>
      <c r="AE36" s="60">
        <f t="shared" si="54"/>
        <v>44.004804163608462</v>
      </c>
      <c r="AF36" s="27">
        <v>5085</v>
      </c>
      <c r="AG36" s="27">
        <v>2620</v>
      </c>
      <c r="AH36" s="27">
        <v>240</v>
      </c>
      <c r="AI36" s="27"/>
      <c r="AJ36" s="27"/>
      <c r="AK36" s="50">
        <f t="shared" si="55"/>
        <v>240</v>
      </c>
      <c r="AL36" s="27">
        <v>220</v>
      </c>
      <c r="AM36" s="27">
        <v>20</v>
      </c>
      <c r="AN36" s="27"/>
      <c r="AO36" s="27"/>
      <c r="AP36" s="50">
        <f t="shared" si="56"/>
        <v>0</v>
      </c>
      <c r="AQ36" s="27"/>
      <c r="AR36" s="27"/>
      <c r="AS36" s="27"/>
      <c r="AT36" s="60">
        <f t="shared" si="57"/>
        <v>0</v>
      </c>
      <c r="AU36" s="27"/>
      <c r="AV36" s="60">
        <f t="shared" si="58"/>
        <v>0</v>
      </c>
      <c r="AW36" s="50">
        <f t="shared" si="59"/>
        <v>0</v>
      </c>
      <c r="AX36" s="60">
        <f t="shared" si="60"/>
        <v>0</v>
      </c>
      <c r="AY36" s="27"/>
      <c r="AZ36" s="27"/>
      <c r="BA36" s="27"/>
      <c r="BB36" s="27"/>
      <c r="BC36" s="50">
        <f t="shared" si="61"/>
        <v>0</v>
      </c>
      <c r="BD36" s="27"/>
      <c r="BE36" s="27"/>
      <c r="BF36" s="105">
        <f t="shared" si="62"/>
        <v>14987</v>
      </c>
      <c r="BG36" s="50">
        <f t="shared" si="63"/>
        <v>0</v>
      </c>
      <c r="BH36" s="50">
        <f t="shared" si="64"/>
        <v>0</v>
      </c>
      <c r="BI36" s="50">
        <f t="shared" si="65"/>
        <v>14987</v>
      </c>
      <c r="BJ36" s="50">
        <f t="shared" si="66"/>
        <v>11107</v>
      </c>
      <c r="BK36" s="50">
        <f t="shared" si="67"/>
        <v>3810</v>
      </c>
      <c r="BL36" s="50">
        <f t="shared" si="68"/>
        <v>6595</v>
      </c>
      <c r="BM36" s="50">
        <f t="shared" si="69"/>
        <v>0</v>
      </c>
      <c r="BN36" s="50">
        <f t="shared" si="70"/>
        <v>0</v>
      </c>
      <c r="BO36" s="103">
        <f t="shared" si="71"/>
        <v>6595</v>
      </c>
      <c r="BP36" s="50">
        <f t="shared" si="72"/>
        <v>5085</v>
      </c>
      <c r="BQ36" s="50">
        <f t="shared" si="73"/>
        <v>2620</v>
      </c>
      <c r="BR36" s="60">
        <f t="shared" si="74"/>
        <v>44.004804163608462</v>
      </c>
      <c r="BS36" s="60">
        <f t="shared" si="75"/>
        <v>0</v>
      </c>
      <c r="BT36" s="50">
        <f t="shared" si="76"/>
        <v>0</v>
      </c>
      <c r="BU36" s="60">
        <f t="shared" si="77"/>
        <v>44.004804163608462</v>
      </c>
      <c r="BV36" s="60">
        <f t="shared" si="78"/>
        <v>45.781939317547497</v>
      </c>
      <c r="BW36" s="60">
        <f t="shared" si="79"/>
        <v>68.766404199475062</v>
      </c>
      <c r="BX36" s="27">
        <v>210</v>
      </c>
      <c r="BY36" s="27"/>
      <c r="BZ36" s="27"/>
      <c r="CA36" s="50">
        <f t="shared" si="80"/>
        <v>210</v>
      </c>
      <c r="CB36" s="27">
        <v>165</v>
      </c>
      <c r="CC36" s="58" t="s">
        <v>7</v>
      </c>
      <c r="CD36" s="27"/>
      <c r="CE36" s="27"/>
      <c r="CF36" s="27"/>
      <c r="CG36" s="106">
        <f t="shared" si="81"/>
        <v>0</v>
      </c>
      <c r="CH36" s="27"/>
      <c r="CI36" s="27"/>
      <c r="CJ36" s="50">
        <f t="shared" si="82"/>
        <v>6805</v>
      </c>
      <c r="CK36" s="50">
        <f t="shared" si="83"/>
        <v>0</v>
      </c>
      <c r="CL36" s="50">
        <f t="shared" si="84"/>
        <v>0</v>
      </c>
      <c r="CM36" s="103">
        <f t="shared" si="85"/>
        <v>6805</v>
      </c>
      <c r="CN36" s="50">
        <f t="shared" si="86"/>
        <v>5250</v>
      </c>
      <c r="CO36" s="50">
        <f t="shared" si="87"/>
        <v>2620</v>
      </c>
      <c r="CP36" s="27">
        <v>337</v>
      </c>
      <c r="CQ36" s="27"/>
      <c r="CR36" s="27"/>
      <c r="CS36" s="50">
        <f t="shared" si="88"/>
        <v>337</v>
      </c>
      <c r="CT36" s="27"/>
      <c r="CU36" s="27"/>
      <c r="CV36" s="27"/>
      <c r="CW36" s="27"/>
      <c r="CX36" s="27"/>
      <c r="CY36" s="50">
        <f t="shared" si="89"/>
        <v>0</v>
      </c>
      <c r="CZ36" s="27"/>
      <c r="DA36" s="27"/>
      <c r="DE36" s="51"/>
    </row>
    <row r="37" spans="1:109" x14ac:dyDescent="0.2">
      <c r="A37" s="26"/>
      <c r="B37" s="30"/>
      <c r="C37" s="89"/>
      <c r="D37" s="89"/>
      <c r="E37" s="89"/>
      <c r="F37" s="90">
        <f>SUM(F18:F36)</f>
        <v>3563</v>
      </c>
      <c r="G37" s="89"/>
      <c r="H37" s="89"/>
      <c r="I37" s="89"/>
      <c r="J37" s="91">
        <f>SUM(J18:J36)</f>
        <v>1034</v>
      </c>
      <c r="K37" s="89"/>
      <c r="L37" s="89"/>
      <c r="M37" s="91">
        <f>SUM(M18:M36)</f>
        <v>2</v>
      </c>
      <c r="N37" s="92"/>
      <c r="O37" s="92"/>
      <c r="P37" s="92"/>
      <c r="Q37" s="91">
        <f>SUM(Q18:Q36)</f>
        <v>74</v>
      </c>
      <c r="R37" s="89"/>
      <c r="S37" s="89"/>
      <c r="T37" s="89"/>
      <c r="U37" s="91">
        <f>SUM(U18:U36)</f>
        <v>418259</v>
      </c>
      <c r="V37" s="89"/>
      <c r="W37" s="89"/>
      <c r="X37" s="89"/>
      <c r="Y37" s="93">
        <f t="shared" si="4"/>
        <v>0</v>
      </c>
      <c r="Z37" s="89"/>
      <c r="AA37" s="93">
        <f t="shared" si="5"/>
        <v>0</v>
      </c>
      <c r="AB37" s="89"/>
      <c r="AC37" s="93">
        <f t="shared" si="6"/>
        <v>0</v>
      </c>
      <c r="AD37" s="90">
        <f>SUM(AD18:AD36)</f>
        <v>195253</v>
      </c>
      <c r="AE37" s="93">
        <f t="shared" si="32"/>
        <v>46.68231885028176</v>
      </c>
      <c r="AF37" s="89"/>
      <c r="AG37" s="89"/>
      <c r="AH37" s="89"/>
      <c r="AI37" s="89"/>
      <c r="AJ37" s="89"/>
      <c r="AK37" s="91">
        <f>SUM(AK18:AK36)</f>
        <v>15819</v>
      </c>
      <c r="AL37" s="89"/>
      <c r="AM37" s="89"/>
      <c r="AN37" s="89"/>
      <c r="AO37" s="89"/>
      <c r="AP37" s="91">
        <f>SUM(AP18:AP36)</f>
        <v>46073</v>
      </c>
      <c r="AQ37" s="89"/>
      <c r="AR37" s="89"/>
      <c r="AS37" s="89"/>
      <c r="AT37" s="93">
        <f t="shared" si="9"/>
        <v>0</v>
      </c>
      <c r="AU37" s="89"/>
      <c r="AV37" s="93">
        <f t="shared" si="10"/>
        <v>0</v>
      </c>
      <c r="AW37" s="91">
        <f>SUM(AW18:AW36)</f>
        <v>1272</v>
      </c>
      <c r="AX37" s="93">
        <f t="shared" si="11"/>
        <v>2.7608360645063268</v>
      </c>
      <c r="AY37" s="89"/>
      <c r="AZ37" s="89"/>
      <c r="BA37" s="89"/>
      <c r="BB37" s="89"/>
      <c r="BC37" s="91">
        <f>SUM(BC18:BC36)</f>
        <v>545</v>
      </c>
      <c r="BD37" s="89"/>
      <c r="BE37" s="89"/>
      <c r="BF37" s="94">
        <f t="shared" ref="BF37:BO37" si="90">SUM(BF18:BF36)</f>
        <v>403555</v>
      </c>
      <c r="BG37" s="94"/>
      <c r="BH37" s="94"/>
      <c r="BI37" s="91">
        <f t="shared" si="90"/>
        <v>464332</v>
      </c>
      <c r="BJ37" s="91"/>
      <c r="BK37" s="91"/>
      <c r="BL37" s="91">
        <f t="shared" si="90"/>
        <v>192761</v>
      </c>
      <c r="BM37" s="91"/>
      <c r="BN37" s="91"/>
      <c r="BO37" s="90">
        <f t="shared" si="90"/>
        <v>196525</v>
      </c>
      <c r="BP37" s="91"/>
      <c r="BQ37" s="91"/>
      <c r="BR37" s="60">
        <f t="shared" si="74"/>
        <v>47.765732056349194</v>
      </c>
      <c r="BS37" s="60">
        <f t="shared" si="75"/>
        <v>0</v>
      </c>
      <c r="BT37" s="50">
        <f t="shared" si="76"/>
        <v>0</v>
      </c>
      <c r="BU37" s="60">
        <f t="shared" si="77"/>
        <v>42.324242137091566</v>
      </c>
      <c r="BV37" s="60">
        <f t="shared" si="78"/>
        <v>0</v>
      </c>
      <c r="BW37" s="60">
        <f t="shared" si="79"/>
        <v>0</v>
      </c>
      <c r="BX37" s="27"/>
      <c r="BY37" s="27"/>
      <c r="BZ37" s="27"/>
      <c r="CA37" s="50"/>
      <c r="CB37" s="27"/>
      <c r="CC37" s="58" t="s">
        <v>7</v>
      </c>
      <c r="CD37" s="27"/>
      <c r="CE37" s="27"/>
      <c r="CF37" s="27"/>
      <c r="CG37" s="106"/>
      <c r="CH37" s="89"/>
      <c r="CI37" s="89"/>
      <c r="CJ37" s="91"/>
      <c r="CK37" s="91"/>
      <c r="CL37" s="91"/>
      <c r="CM37" s="90">
        <f t="shared" ref="CM37" si="91">SUM(CM18:CM36)</f>
        <v>202118</v>
      </c>
      <c r="CN37" s="91"/>
      <c r="CO37" s="91"/>
      <c r="CP37" s="89"/>
      <c r="CQ37" s="89"/>
      <c r="CR37" s="89"/>
      <c r="CS37" s="91"/>
      <c r="CT37" s="89"/>
      <c r="CU37" s="89"/>
      <c r="CV37" s="89"/>
      <c r="CW37" s="89"/>
      <c r="CX37" s="89"/>
      <c r="CY37" s="91"/>
      <c r="CZ37" s="89"/>
      <c r="DA37" s="89"/>
      <c r="DE37" s="51"/>
    </row>
    <row r="38" spans="1:109" ht="15.75" x14ac:dyDescent="0.2">
      <c r="A38" s="32"/>
      <c r="B38" s="23" t="s">
        <v>257</v>
      </c>
      <c r="C38" s="97"/>
      <c r="D38" s="97"/>
      <c r="E38" s="97"/>
      <c r="F38" s="98"/>
      <c r="G38" s="97"/>
      <c r="H38" s="97"/>
      <c r="I38" s="97"/>
      <c r="J38" s="99"/>
      <c r="K38" s="97"/>
      <c r="L38" s="97"/>
      <c r="M38" s="99"/>
      <c r="N38" s="97"/>
      <c r="O38" s="97"/>
      <c r="P38" s="97"/>
      <c r="Q38" s="99"/>
      <c r="R38" s="97"/>
      <c r="S38" s="97"/>
      <c r="T38" s="97"/>
      <c r="U38" s="99"/>
      <c r="V38" s="97"/>
      <c r="W38" s="97"/>
      <c r="X38" s="97"/>
      <c r="Y38" s="100"/>
      <c r="Z38" s="97"/>
      <c r="AA38" s="100"/>
      <c r="AB38" s="97"/>
      <c r="AC38" s="100"/>
      <c r="AD38" s="98"/>
      <c r="AE38" s="100"/>
      <c r="AF38" s="97"/>
      <c r="AG38" s="97"/>
      <c r="AH38" s="97"/>
      <c r="AI38" s="97"/>
      <c r="AJ38" s="97"/>
      <c r="AK38" s="99"/>
      <c r="AL38" s="97"/>
      <c r="AM38" s="97"/>
      <c r="AN38" s="97"/>
      <c r="AO38" s="97"/>
      <c r="AP38" s="99"/>
      <c r="AQ38" s="97"/>
      <c r="AR38" s="97"/>
      <c r="AS38" s="97"/>
      <c r="AT38" s="100"/>
      <c r="AU38" s="97"/>
      <c r="AV38" s="100"/>
      <c r="AW38" s="99"/>
      <c r="AX38" s="100"/>
      <c r="AY38" s="97"/>
      <c r="AZ38" s="97"/>
      <c r="BA38" s="97"/>
      <c r="BB38" s="97"/>
      <c r="BC38" s="99"/>
      <c r="BD38" s="97"/>
      <c r="BE38" s="97"/>
      <c r="BF38" s="99"/>
      <c r="BG38" s="99"/>
      <c r="BH38" s="99"/>
      <c r="BI38" s="99"/>
      <c r="BJ38" s="99"/>
      <c r="BK38" s="99"/>
      <c r="BL38" s="99"/>
      <c r="BM38" s="99"/>
      <c r="BN38" s="99"/>
      <c r="BO38" s="98"/>
      <c r="BP38" s="99"/>
      <c r="BQ38" s="99"/>
      <c r="BR38" s="168">
        <f t="shared" si="74"/>
        <v>0</v>
      </c>
      <c r="BS38" s="168">
        <f t="shared" si="75"/>
        <v>0</v>
      </c>
      <c r="BT38" s="41">
        <f t="shared" si="76"/>
        <v>0</v>
      </c>
      <c r="BU38" s="168">
        <f t="shared" si="77"/>
        <v>0</v>
      </c>
      <c r="BV38" s="168">
        <f t="shared" si="78"/>
        <v>0</v>
      </c>
      <c r="BW38" s="168">
        <f t="shared" si="79"/>
        <v>0</v>
      </c>
      <c r="BX38" s="24"/>
      <c r="BY38" s="24"/>
      <c r="BZ38" s="24"/>
      <c r="CA38" s="41"/>
      <c r="CB38" s="24"/>
      <c r="CC38" s="169" t="s">
        <v>7</v>
      </c>
      <c r="CD38" s="24"/>
      <c r="CE38" s="24"/>
      <c r="CF38" s="24"/>
      <c r="CG38" s="41"/>
      <c r="CH38" s="97"/>
      <c r="CI38" s="97"/>
      <c r="CJ38" s="99"/>
      <c r="CK38" s="99"/>
      <c r="CL38" s="99"/>
      <c r="CM38" s="98"/>
      <c r="CN38" s="99"/>
      <c r="CO38" s="99"/>
      <c r="CP38" s="97"/>
      <c r="CQ38" s="97"/>
      <c r="CR38" s="97"/>
      <c r="CS38" s="99"/>
      <c r="CT38" s="97"/>
      <c r="CU38" s="97"/>
      <c r="CV38" s="97"/>
      <c r="CW38" s="97"/>
      <c r="CX38" s="97"/>
      <c r="CY38" s="99"/>
      <c r="CZ38" s="97"/>
      <c r="DA38" s="97"/>
      <c r="DE38" s="51"/>
    </row>
    <row r="39" spans="1:109" x14ac:dyDescent="0.2">
      <c r="A39" s="110">
        <v>29</v>
      </c>
      <c r="B39" s="110" t="s">
        <v>219</v>
      </c>
      <c r="C39" s="27">
        <v>615</v>
      </c>
      <c r="D39" s="27"/>
      <c r="E39" s="27">
        <v>6</v>
      </c>
      <c r="F39" s="103">
        <f t="shared" si="0"/>
        <v>621</v>
      </c>
      <c r="G39" s="27">
        <v>57</v>
      </c>
      <c r="H39" s="27"/>
      <c r="I39" s="27"/>
      <c r="J39" s="50">
        <f t="shared" si="1"/>
        <v>57</v>
      </c>
      <c r="K39" s="27"/>
      <c r="L39" s="27">
        <v>2</v>
      </c>
      <c r="M39" s="50">
        <f t="shared" si="2"/>
        <v>2</v>
      </c>
      <c r="N39" s="104">
        <v>11</v>
      </c>
      <c r="O39" s="104"/>
      <c r="P39" s="104"/>
      <c r="Q39" s="50">
        <f t="shared" si="30"/>
        <v>11</v>
      </c>
      <c r="R39" s="27">
        <v>36950</v>
      </c>
      <c r="S39" s="27"/>
      <c r="T39" s="27">
        <v>164</v>
      </c>
      <c r="U39" s="50">
        <f t="shared" si="3"/>
        <v>37114</v>
      </c>
      <c r="V39" s="27">
        <v>21865</v>
      </c>
      <c r="W39" s="27">
        <v>11985</v>
      </c>
      <c r="X39" s="27">
        <v>23536</v>
      </c>
      <c r="Y39" s="60">
        <f t="shared" si="4"/>
        <v>63.696887686062247</v>
      </c>
      <c r="Z39" s="27"/>
      <c r="AA39" s="60">
        <f t="shared" si="5"/>
        <v>0</v>
      </c>
      <c r="AB39" s="27">
        <v>118</v>
      </c>
      <c r="AC39" s="60">
        <f t="shared" si="6"/>
        <v>71.951219512195124</v>
      </c>
      <c r="AD39" s="103">
        <f t="shared" si="31"/>
        <v>23654</v>
      </c>
      <c r="AE39" s="60">
        <f t="shared" si="32"/>
        <v>63.73336207361104</v>
      </c>
      <c r="AF39" s="27">
        <v>15504</v>
      </c>
      <c r="AG39" s="27">
        <v>6895</v>
      </c>
      <c r="AH39" s="27">
        <v>2892</v>
      </c>
      <c r="AI39" s="27"/>
      <c r="AJ39" s="27">
        <v>40</v>
      </c>
      <c r="AK39" s="50">
        <f t="shared" si="7"/>
        <v>2932</v>
      </c>
      <c r="AL39" s="27">
        <v>1727</v>
      </c>
      <c r="AM39" s="27">
        <v>905</v>
      </c>
      <c r="AN39" s="27"/>
      <c r="AO39" s="27">
        <v>2438</v>
      </c>
      <c r="AP39" s="50">
        <f t="shared" si="8"/>
        <v>2438</v>
      </c>
      <c r="AQ39" s="27">
        <v>1393</v>
      </c>
      <c r="AR39" s="27">
        <v>2438</v>
      </c>
      <c r="AS39" s="27"/>
      <c r="AT39" s="60">
        <f t="shared" si="9"/>
        <v>0</v>
      </c>
      <c r="AU39" s="27">
        <v>2188</v>
      </c>
      <c r="AV39" s="60">
        <f t="shared" si="10"/>
        <v>89.745693191140276</v>
      </c>
      <c r="AW39" s="50">
        <f t="shared" si="33"/>
        <v>2188</v>
      </c>
      <c r="AX39" s="60">
        <f t="shared" si="11"/>
        <v>89.745693191140276</v>
      </c>
      <c r="AY39" s="27">
        <v>1343</v>
      </c>
      <c r="AZ39" s="27">
        <v>2188</v>
      </c>
      <c r="BA39" s="27"/>
      <c r="BB39" s="27">
        <v>658</v>
      </c>
      <c r="BC39" s="50">
        <f t="shared" si="12"/>
        <v>658</v>
      </c>
      <c r="BD39" s="27">
        <v>493</v>
      </c>
      <c r="BE39" s="27">
        <v>658</v>
      </c>
      <c r="BF39" s="105">
        <f t="shared" si="34"/>
        <v>36950</v>
      </c>
      <c r="BG39" s="50">
        <f t="shared" si="13"/>
        <v>0</v>
      </c>
      <c r="BH39" s="50">
        <f t="shared" si="14"/>
        <v>2602</v>
      </c>
      <c r="BI39" s="50">
        <f t="shared" si="35"/>
        <v>39552</v>
      </c>
      <c r="BJ39" s="50">
        <f t="shared" si="15"/>
        <v>23258</v>
      </c>
      <c r="BK39" s="50">
        <f t="shared" si="16"/>
        <v>14423</v>
      </c>
      <c r="BL39" s="50">
        <f t="shared" si="36"/>
        <v>23536</v>
      </c>
      <c r="BM39" s="50">
        <f t="shared" si="17"/>
        <v>0</v>
      </c>
      <c r="BN39" s="50">
        <f t="shared" si="18"/>
        <v>2306</v>
      </c>
      <c r="BO39" s="103">
        <f t="shared" si="19"/>
        <v>25842</v>
      </c>
      <c r="BP39" s="50">
        <f t="shared" si="20"/>
        <v>16847</v>
      </c>
      <c r="BQ39" s="50">
        <f t="shared" si="21"/>
        <v>9083</v>
      </c>
      <c r="BR39" s="60">
        <f t="shared" si="74"/>
        <v>63.696887686062247</v>
      </c>
      <c r="BS39" s="60">
        <f t="shared" si="75"/>
        <v>0</v>
      </c>
      <c r="BT39" s="50">
        <f t="shared" si="76"/>
        <v>88.624135280553418</v>
      </c>
      <c r="BU39" s="60">
        <f t="shared" si="77"/>
        <v>65.336771844660191</v>
      </c>
      <c r="BV39" s="60">
        <f t="shared" si="78"/>
        <v>72.43529108263823</v>
      </c>
      <c r="BW39" s="60">
        <f t="shared" si="79"/>
        <v>62.975802537613539</v>
      </c>
      <c r="BX39" s="27">
        <v>2672</v>
      </c>
      <c r="BY39" s="27"/>
      <c r="BZ39" s="27"/>
      <c r="CA39" s="50">
        <f t="shared" si="80"/>
        <v>2672</v>
      </c>
      <c r="CB39" s="27">
        <v>2142</v>
      </c>
      <c r="CC39" s="58" t="s">
        <v>7</v>
      </c>
      <c r="CD39" s="27">
        <v>40</v>
      </c>
      <c r="CE39" s="27"/>
      <c r="CF39" s="27"/>
      <c r="CG39" s="106">
        <f t="shared" si="81"/>
        <v>40</v>
      </c>
      <c r="CH39" s="27"/>
      <c r="CI39" s="27">
        <v>3</v>
      </c>
      <c r="CJ39" s="50">
        <f t="shared" si="40"/>
        <v>26248</v>
      </c>
      <c r="CK39" s="50">
        <f t="shared" si="41"/>
        <v>0</v>
      </c>
      <c r="CL39" s="50">
        <f t="shared" si="42"/>
        <v>2306</v>
      </c>
      <c r="CM39" s="103">
        <f t="shared" si="27"/>
        <v>28554</v>
      </c>
      <c r="CN39" s="50">
        <f t="shared" si="43"/>
        <v>18989</v>
      </c>
      <c r="CO39" s="50">
        <f t="shared" si="44"/>
        <v>9086</v>
      </c>
      <c r="CP39" s="27">
        <v>615</v>
      </c>
      <c r="CQ39" s="27"/>
      <c r="CR39" s="27"/>
      <c r="CS39" s="50">
        <f t="shared" si="28"/>
        <v>615</v>
      </c>
      <c r="CT39" s="27">
        <v>342</v>
      </c>
      <c r="CU39" s="27">
        <v>109</v>
      </c>
      <c r="CV39" s="27"/>
      <c r="CW39" s="27"/>
      <c r="CX39" s="27"/>
      <c r="CY39" s="50">
        <f t="shared" si="29"/>
        <v>0</v>
      </c>
      <c r="CZ39" s="27"/>
      <c r="DA39" s="27"/>
      <c r="DE39" s="51"/>
    </row>
    <row r="40" spans="1:109" x14ac:dyDescent="0.2">
      <c r="A40" s="110">
        <v>30</v>
      </c>
      <c r="B40" s="110" t="s">
        <v>188</v>
      </c>
      <c r="C40" s="27">
        <v>111</v>
      </c>
      <c r="D40" s="27"/>
      <c r="E40" s="27"/>
      <c r="F40" s="103">
        <f t="shared" ref="F40:F52" si="92">SUM(C40:E40)</f>
        <v>111</v>
      </c>
      <c r="G40" s="27">
        <v>81</v>
      </c>
      <c r="H40" s="27"/>
      <c r="I40" s="27"/>
      <c r="J40" s="50">
        <f t="shared" ref="J40:J52" si="93">SUM(G40:I40)</f>
        <v>81</v>
      </c>
      <c r="K40" s="27"/>
      <c r="L40" s="27"/>
      <c r="M40" s="50">
        <f t="shared" ref="M40:M52" si="94">SUM(K40:L40)</f>
        <v>0</v>
      </c>
      <c r="N40" s="104">
        <v>8</v>
      </c>
      <c r="O40" s="104"/>
      <c r="P40" s="104"/>
      <c r="Q40" s="50">
        <f t="shared" ref="Q40:Q52" si="95">SUM(N40:P40)</f>
        <v>8</v>
      </c>
      <c r="R40" s="27">
        <v>11347</v>
      </c>
      <c r="S40" s="27"/>
      <c r="T40" s="27"/>
      <c r="U40" s="50">
        <f t="shared" ref="U40:U52" si="96">SUM(R40:T40)</f>
        <v>11347</v>
      </c>
      <c r="V40" s="27">
        <v>7035</v>
      </c>
      <c r="W40" s="27">
        <v>1880</v>
      </c>
      <c r="X40" s="27">
        <v>4146</v>
      </c>
      <c r="Y40" s="60">
        <f t="shared" ref="Y40:Y52" si="97">IF(R40=0,0,X40/R40%)</f>
        <v>36.53829205957522</v>
      </c>
      <c r="Z40" s="27"/>
      <c r="AA40" s="60">
        <f t="shared" ref="AA40:AA52" si="98">IF(S40=0,0,Z40/S40%)</f>
        <v>0</v>
      </c>
      <c r="AB40" s="27"/>
      <c r="AC40" s="60">
        <f t="shared" ref="AC40:AC52" si="99">IF(T40=0,0,AB40/T40%)</f>
        <v>0</v>
      </c>
      <c r="AD40" s="103">
        <f t="shared" ref="AD40:AD52" si="100">SUM(X40+Z40+AB40)</f>
        <v>4146</v>
      </c>
      <c r="AE40" s="60">
        <f t="shared" ref="AE40:AE52" si="101">IF(U40=0,0,AD40/U40%)</f>
        <v>36.53829205957522</v>
      </c>
      <c r="AF40" s="27">
        <v>2611</v>
      </c>
      <c r="AG40" s="27">
        <v>949</v>
      </c>
      <c r="AH40" s="27">
        <v>432</v>
      </c>
      <c r="AI40" s="27"/>
      <c r="AJ40" s="27"/>
      <c r="AK40" s="50">
        <f t="shared" ref="AK40:AK52" si="102">SUM(AH40:AJ40)</f>
        <v>432</v>
      </c>
      <c r="AL40" s="27">
        <v>376</v>
      </c>
      <c r="AM40" s="27">
        <v>68</v>
      </c>
      <c r="AN40" s="27"/>
      <c r="AO40" s="27"/>
      <c r="AP40" s="50">
        <f t="shared" ref="AP40:AP52" si="103">SUM(AN40:AO40)</f>
        <v>0</v>
      </c>
      <c r="AQ40" s="27"/>
      <c r="AR40" s="27"/>
      <c r="AS40" s="27"/>
      <c r="AT40" s="60">
        <f t="shared" ref="AT40:AT52" si="104">IF(AN40=0,0,AS40/AN40%)</f>
        <v>0</v>
      </c>
      <c r="AU40" s="27"/>
      <c r="AV40" s="60">
        <f t="shared" ref="AV40:AV52" si="105">IF(AO40=0,0,AU40/AO40%)</f>
        <v>0</v>
      </c>
      <c r="AW40" s="50">
        <f t="shared" ref="AW40:AW52" si="106">SUM(AS40+AU40)</f>
        <v>0</v>
      </c>
      <c r="AX40" s="60">
        <f t="shared" ref="AX40:AX52" si="107">IF(AP40=0,0,AW40/AP40%)</f>
        <v>0</v>
      </c>
      <c r="AY40" s="27"/>
      <c r="AZ40" s="27"/>
      <c r="BA40" s="27"/>
      <c r="BB40" s="27"/>
      <c r="BC40" s="50">
        <f t="shared" ref="BC40:BC52" si="108">SUM(BA40:BB40)</f>
        <v>0</v>
      </c>
      <c r="BD40" s="27"/>
      <c r="BE40" s="27"/>
      <c r="BF40" s="105">
        <f t="shared" ref="BF40:BF52" si="109">R40</f>
        <v>11347</v>
      </c>
      <c r="BG40" s="50">
        <f t="shared" ref="BG40:BG52" si="110">S40+AN40</f>
        <v>0</v>
      </c>
      <c r="BH40" s="50">
        <f t="shared" ref="BH40:BH52" si="111">T40+AO40</f>
        <v>0</v>
      </c>
      <c r="BI40" s="50">
        <f t="shared" ref="BI40:BI52" si="112">SUM(BF40:BH40)</f>
        <v>11347</v>
      </c>
      <c r="BJ40" s="50">
        <f t="shared" ref="BJ40:BJ52" si="113">V40+AQ40</f>
        <v>7035</v>
      </c>
      <c r="BK40" s="50">
        <f t="shared" ref="BK40:BK52" si="114">W40+AR40</f>
        <v>1880</v>
      </c>
      <c r="BL40" s="50">
        <f t="shared" ref="BL40:BL52" si="115">X40</f>
        <v>4146</v>
      </c>
      <c r="BM40" s="50">
        <f t="shared" ref="BM40:BM52" si="116">Z40+AS40</f>
        <v>0</v>
      </c>
      <c r="BN40" s="50">
        <f t="shared" ref="BN40:BN52" si="117">AB40+AU40</f>
        <v>0</v>
      </c>
      <c r="BO40" s="103">
        <f t="shared" ref="BO40:BO52" si="118">SUM(BL40:BN40)</f>
        <v>4146</v>
      </c>
      <c r="BP40" s="50">
        <f t="shared" ref="BP40:BP52" si="119">AF40+AY40</f>
        <v>2611</v>
      </c>
      <c r="BQ40" s="50">
        <f t="shared" ref="BQ40:BQ52" si="120">AG40+AZ40</f>
        <v>949</v>
      </c>
      <c r="BR40" s="60">
        <f t="shared" si="74"/>
        <v>36.53829205957522</v>
      </c>
      <c r="BS40" s="60">
        <f t="shared" si="75"/>
        <v>0</v>
      </c>
      <c r="BT40" s="50">
        <f t="shared" si="76"/>
        <v>0</v>
      </c>
      <c r="BU40" s="60">
        <f t="shared" si="77"/>
        <v>36.53829205957522</v>
      </c>
      <c r="BV40" s="60">
        <f t="shared" si="78"/>
        <v>37.114427860696523</v>
      </c>
      <c r="BW40" s="60">
        <f t="shared" si="79"/>
        <v>50.478723404255319</v>
      </c>
      <c r="BX40" s="27">
        <v>34</v>
      </c>
      <c r="BY40" s="27"/>
      <c r="BZ40" s="27"/>
      <c r="CA40" s="50">
        <f t="shared" si="80"/>
        <v>34</v>
      </c>
      <c r="CB40" s="27">
        <v>23</v>
      </c>
      <c r="CC40" s="58" t="s">
        <v>7</v>
      </c>
      <c r="CD40" s="27">
        <v>24</v>
      </c>
      <c r="CE40" s="27"/>
      <c r="CF40" s="27"/>
      <c r="CG40" s="106">
        <f t="shared" si="81"/>
        <v>24</v>
      </c>
      <c r="CH40" s="27">
        <v>24</v>
      </c>
      <c r="CI40" s="27">
        <v>24</v>
      </c>
      <c r="CJ40" s="50">
        <f t="shared" ref="CJ40:CJ52" si="121">SUM(BL40+BX40+CD40)</f>
        <v>4204</v>
      </c>
      <c r="CK40" s="50">
        <f t="shared" ref="CK40:CK52" si="122">SUM(BM40+BY40+CE40)</f>
        <v>0</v>
      </c>
      <c r="CL40" s="50">
        <f t="shared" ref="CL40:CL52" si="123">SUM(BN40+BZ40+CF40)</f>
        <v>0</v>
      </c>
      <c r="CM40" s="103">
        <f t="shared" ref="CM40:CM52" si="124">SUM(CJ40:CL40)</f>
        <v>4204</v>
      </c>
      <c r="CN40" s="50">
        <f t="shared" ref="CN40:CN52" si="125">SUM(BP40+CB40+CH40)</f>
        <v>2658</v>
      </c>
      <c r="CO40" s="50">
        <f t="shared" ref="CO40:CO52" si="126">SUM(BQ40+CI40)</f>
        <v>973</v>
      </c>
      <c r="CP40" s="27">
        <v>300</v>
      </c>
      <c r="CQ40" s="27"/>
      <c r="CR40" s="27"/>
      <c r="CS40" s="50">
        <f t="shared" ref="CS40:CS52" si="127">SUM(CP40:CR40)</f>
        <v>300</v>
      </c>
      <c r="CT40" s="27">
        <v>261</v>
      </c>
      <c r="CU40" s="27">
        <v>9</v>
      </c>
      <c r="CV40" s="27">
        <v>11</v>
      </c>
      <c r="CW40" s="27"/>
      <c r="CX40" s="27"/>
      <c r="CY40" s="50">
        <f t="shared" ref="CY40:CY52" si="128">SUM(CV40:CX40)</f>
        <v>11</v>
      </c>
      <c r="CZ40" s="27">
        <v>8</v>
      </c>
      <c r="DA40" s="27"/>
      <c r="DE40" s="51"/>
    </row>
    <row r="41" spans="1:109" x14ac:dyDescent="0.2">
      <c r="A41" s="110">
        <v>31</v>
      </c>
      <c r="B41" s="110" t="s">
        <v>189</v>
      </c>
      <c r="C41" s="27">
        <v>48</v>
      </c>
      <c r="D41" s="27"/>
      <c r="E41" s="27"/>
      <c r="F41" s="103">
        <f t="shared" si="92"/>
        <v>48</v>
      </c>
      <c r="G41" s="27">
        <v>11</v>
      </c>
      <c r="H41" s="27"/>
      <c r="I41" s="27"/>
      <c r="J41" s="50">
        <f t="shared" si="93"/>
        <v>11</v>
      </c>
      <c r="K41" s="27"/>
      <c r="L41" s="27"/>
      <c r="M41" s="50">
        <f t="shared" si="94"/>
        <v>0</v>
      </c>
      <c r="N41" s="104"/>
      <c r="O41" s="104"/>
      <c r="P41" s="104"/>
      <c r="Q41" s="50">
        <f t="shared" si="95"/>
        <v>0</v>
      </c>
      <c r="R41" s="27">
        <v>4298</v>
      </c>
      <c r="S41" s="27"/>
      <c r="T41" s="27"/>
      <c r="U41" s="50">
        <f t="shared" si="96"/>
        <v>4298</v>
      </c>
      <c r="V41" s="27">
        <v>3031</v>
      </c>
      <c r="W41" s="27">
        <v>1143</v>
      </c>
      <c r="X41" s="27">
        <v>3011</v>
      </c>
      <c r="Y41" s="60">
        <f t="shared" si="97"/>
        <v>70.055839925546778</v>
      </c>
      <c r="Z41" s="27"/>
      <c r="AA41" s="60">
        <f t="shared" si="98"/>
        <v>0</v>
      </c>
      <c r="AB41" s="27"/>
      <c r="AC41" s="60">
        <f t="shared" si="99"/>
        <v>0</v>
      </c>
      <c r="AD41" s="103">
        <f t="shared" si="100"/>
        <v>3011</v>
      </c>
      <c r="AE41" s="60">
        <f t="shared" si="101"/>
        <v>70.055839925546778</v>
      </c>
      <c r="AF41" s="27">
        <v>2862</v>
      </c>
      <c r="AG41" s="27">
        <v>717</v>
      </c>
      <c r="AH41" s="27">
        <v>21</v>
      </c>
      <c r="AI41" s="27"/>
      <c r="AJ41" s="27"/>
      <c r="AK41" s="50">
        <f t="shared" si="102"/>
        <v>21</v>
      </c>
      <c r="AL41" s="27">
        <v>21</v>
      </c>
      <c r="AM41" s="27">
        <v>12</v>
      </c>
      <c r="AN41" s="27"/>
      <c r="AO41" s="27"/>
      <c r="AP41" s="50">
        <f t="shared" si="103"/>
        <v>0</v>
      </c>
      <c r="AQ41" s="27"/>
      <c r="AR41" s="27"/>
      <c r="AS41" s="27"/>
      <c r="AT41" s="60">
        <f t="shared" si="104"/>
        <v>0</v>
      </c>
      <c r="AU41" s="27"/>
      <c r="AV41" s="60">
        <f t="shared" si="105"/>
        <v>0</v>
      </c>
      <c r="AW41" s="50">
        <f t="shared" si="106"/>
        <v>0</v>
      </c>
      <c r="AX41" s="60">
        <f t="shared" si="107"/>
        <v>0</v>
      </c>
      <c r="AY41" s="27"/>
      <c r="AZ41" s="27"/>
      <c r="BA41" s="27"/>
      <c r="BB41" s="27"/>
      <c r="BC41" s="50">
        <f t="shared" si="108"/>
        <v>0</v>
      </c>
      <c r="BD41" s="27"/>
      <c r="BE41" s="27"/>
      <c r="BF41" s="105">
        <f t="shared" si="109"/>
        <v>4298</v>
      </c>
      <c r="BG41" s="50">
        <f t="shared" si="110"/>
        <v>0</v>
      </c>
      <c r="BH41" s="50">
        <f t="shared" si="111"/>
        <v>0</v>
      </c>
      <c r="BI41" s="50">
        <f t="shared" si="112"/>
        <v>4298</v>
      </c>
      <c r="BJ41" s="50">
        <f t="shared" si="113"/>
        <v>3031</v>
      </c>
      <c r="BK41" s="50">
        <f t="shared" si="114"/>
        <v>1143</v>
      </c>
      <c r="BL41" s="50">
        <f t="shared" si="115"/>
        <v>3011</v>
      </c>
      <c r="BM41" s="50">
        <f t="shared" si="116"/>
        <v>0</v>
      </c>
      <c r="BN41" s="50">
        <f t="shared" si="117"/>
        <v>0</v>
      </c>
      <c r="BO41" s="103">
        <f t="shared" si="118"/>
        <v>3011</v>
      </c>
      <c r="BP41" s="50">
        <f t="shared" si="119"/>
        <v>2862</v>
      </c>
      <c r="BQ41" s="50">
        <f t="shared" si="120"/>
        <v>717</v>
      </c>
      <c r="BR41" s="60">
        <f t="shared" si="74"/>
        <v>70.055839925546778</v>
      </c>
      <c r="BS41" s="60">
        <f t="shared" si="75"/>
        <v>0</v>
      </c>
      <c r="BT41" s="50">
        <f t="shared" si="76"/>
        <v>0</v>
      </c>
      <c r="BU41" s="60">
        <f t="shared" si="77"/>
        <v>70.055839925546778</v>
      </c>
      <c r="BV41" s="60">
        <f t="shared" si="78"/>
        <v>94.424282415044544</v>
      </c>
      <c r="BW41" s="60">
        <f t="shared" si="79"/>
        <v>62.729658792650923</v>
      </c>
      <c r="BX41" s="27">
        <v>49</v>
      </c>
      <c r="BY41" s="27"/>
      <c r="BZ41" s="27"/>
      <c r="CA41" s="50">
        <f t="shared" si="80"/>
        <v>49</v>
      </c>
      <c r="CB41" s="27">
        <v>41</v>
      </c>
      <c r="CC41" s="58" t="s">
        <v>7</v>
      </c>
      <c r="CD41" s="27"/>
      <c r="CE41" s="27"/>
      <c r="CF41" s="27"/>
      <c r="CG41" s="106">
        <f t="shared" si="81"/>
        <v>0</v>
      </c>
      <c r="CH41" s="27"/>
      <c r="CI41" s="27"/>
      <c r="CJ41" s="50">
        <f t="shared" si="121"/>
        <v>3060</v>
      </c>
      <c r="CK41" s="50">
        <f t="shared" si="122"/>
        <v>0</v>
      </c>
      <c r="CL41" s="50">
        <f t="shared" si="123"/>
        <v>0</v>
      </c>
      <c r="CM41" s="103">
        <f t="shared" si="124"/>
        <v>3060</v>
      </c>
      <c r="CN41" s="50">
        <f t="shared" si="125"/>
        <v>2903</v>
      </c>
      <c r="CO41" s="50">
        <f t="shared" si="126"/>
        <v>717</v>
      </c>
      <c r="CP41" s="27">
        <v>19</v>
      </c>
      <c r="CQ41" s="27"/>
      <c r="CR41" s="27"/>
      <c r="CS41" s="50">
        <f t="shared" si="127"/>
        <v>19</v>
      </c>
      <c r="CT41" s="27">
        <v>19</v>
      </c>
      <c r="CU41" s="27"/>
      <c r="CV41" s="27"/>
      <c r="CW41" s="27"/>
      <c r="CX41" s="27"/>
      <c r="CY41" s="50">
        <f t="shared" si="128"/>
        <v>0</v>
      </c>
      <c r="CZ41" s="27"/>
      <c r="DA41" s="27"/>
      <c r="DE41" s="51"/>
    </row>
    <row r="42" spans="1:109" x14ac:dyDescent="0.2">
      <c r="A42" s="110">
        <v>32</v>
      </c>
      <c r="B42" s="110" t="s">
        <v>190</v>
      </c>
      <c r="C42" s="27">
        <v>215</v>
      </c>
      <c r="D42" s="27"/>
      <c r="E42" s="27"/>
      <c r="F42" s="103">
        <f t="shared" si="92"/>
        <v>215</v>
      </c>
      <c r="G42" s="27">
        <v>4</v>
      </c>
      <c r="H42" s="27"/>
      <c r="I42" s="27"/>
      <c r="J42" s="50">
        <f t="shared" si="93"/>
        <v>4</v>
      </c>
      <c r="K42" s="27"/>
      <c r="L42" s="27"/>
      <c r="M42" s="50">
        <f t="shared" si="94"/>
        <v>0</v>
      </c>
      <c r="N42" s="104">
        <v>3</v>
      </c>
      <c r="O42" s="104"/>
      <c r="P42" s="104"/>
      <c r="Q42" s="50">
        <f t="shared" si="95"/>
        <v>3</v>
      </c>
      <c r="R42" s="27">
        <v>10611</v>
      </c>
      <c r="S42" s="27"/>
      <c r="T42" s="27"/>
      <c r="U42" s="50">
        <f t="shared" si="96"/>
        <v>10611</v>
      </c>
      <c r="V42" s="27">
        <v>7109</v>
      </c>
      <c r="W42" s="27">
        <v>1762</v>
      </c>
      <c r="X42" s="27">
        <v>9730</v>
      </c>
      <c r="Y42" s="60">
        <f t="shared" si="97"/>
        <v>91.697295259636221</v>
      </c>
      <c r="Z42" s="27"/>
      <c r="AA42" s="60">
        <f t="shared" si="98"/>
        <v>0</v>
      </c>
      <c r="AB42" s="27"/>
      <c r="AC42" s="60">
        <f t="shared" si="99"/>
        <v>0</v>
      </c>
      <c r="AD42" s="103">
        <f t="shared" si="100"/>
        <v>9730</v>
      </c>
      <c r="AE42" s="60">
        <f t="shared" si="101"/>
        <v>91.697295259636221</v>
      </c>
      <c r="AF42" s="27">
        <v>6326</v>
      </c>
      <c r="AG42" s="27">
        <v>1557</v>
      </c>
      <c r="AH42" s="27">
        <v>177</v>
      </c>
      <c r="AI42" s="27"/>
      <c r="AJ42" s="27"/>
      <c r="AK42" s="50">
        <f t="shared" si="102"/>
        <v>177</v>
      </c>
      <c r="AL42" s="27"/>
      <c r="AM42" s="27"/>
      <c r="AN42" s="27"/>
      <c r="AO42" s="27"/>
      <c r="AP42" s="50">
        <f t="shared" si="103"/>
        <v>0</v>
      </c>
      <c r="AQ42" s="27"/>
      <c r="AR42" s="27"/>
      <c r="AS42" s="27"/>
      <c r="AT42" s="60">
        <f t="shared" si="104"/>
        <v>0</v>
      </c>
      <c r="AU42" s="27"/>
      <c r="AV42" s="60">
        <f t="shared" si="105"/>
        <v>0</v>
      </c>
      <c r="AW42" s="50">
        <f t="shared" si="106"/>
        <v>0</v>
      </c>
      <c r="AX42" s="60">
        <f t="shared" si="107"/>
        <v>0</v>
      </c>
      <c r="AY42" s="27"/>
      <c r="AZ42" s="27"/>
      <c r="BA42" s="27"/>
      <c r="BB42" s="27"/>
      <c r="BC42" s="50">
        <f t="shared" si="108"/>
        <v>0</v>
      </c>
      <c r="BD42" s="27"/>
      <c r="BE42" s="27"/>
      <c r="BF42" s="105">
        <f t="shared" si="109"/>
        <v>10611</v>
      </c>
      <c r="BG42" s="50">
        <f t="shared" si="110"/>
        <v>0</v>
      </c>
      <c r="BH42" s="50">
        <f t="shared" si="111"/>
        <v>0</v>
      </c>
      <c r="BI42" s="50">
        <f t="shared" si="112"/>
        <v>10611</v>
      </c>
      <c r="BJ42" s="50">
        <f t="shared" si="113"/>
        <v>7109</v>
      </c>
      <c r="BK42" s="50">
        <f t="shared" si="114"/>
        <v>1762</v>
      </c>
      <c r="BL42" s="50">
        <f t="shared" si="115"/>
        <v>9730</v>
      </c>
      <c r="BM42" s="50">
        <f t="shared" si="116"/>
        <v>0</v>
      </c>
      <c r="BN42" s="50">
        <f t="shared" si="117"/>
        <v>0</v>
      </c>
      <c r="BO42" s="103">
        <f t="shared" si="118"/>
        <v>9730</v>
      </c>
      <c r="BP42" s="50">
        <f t="shared" si="119"/>
        <v>6326</v>
      </c>
      <c r="BQ42" s="50">
        <f t="shared" si="120"/>
        <v>1557</v>
      </c>
      <c r="BR42" s="60">
        <f t="shared" si="74"/>
        <v>91.697295259636221</v>
      </c>
      <c r="BS42" s="60">
        <f t="shared" si="75"/>
        <v>0</v>
      </c>
      <c r="BT42" s="50">
        <f t="shared" si="76"/>
        <v>0</v>
      </c>
      <c r="BU42" s="60">
        <f t="shared" si="77"/>
        <v>91.697295259636221</v>
      </c>
      <c r="BV42" s="60">
        <f t="shared" si="78"/>
        <v>88.985792657195105</v>
      </c>
      <c r="BW42" s="60">
        <f t="shared" si="79"/>
        <v>88.3654937570942</v>
      </c>
      <c r="BX42" s="27"/>
      <c r="BY42" s="27"/>
      <c r="BZ42" s="27"/>
      <c r="CA42" s="50">
        <f t="shared" si="80"/>
        <v>0</v>
      </c>
      <c r="CB42" s="27"/>
      <c r="CC42" s="58" t="s">
        <v>7</v>
      </c>
      <c r="CD42" s="27"/>
      <c r="CE42" s="27"/>
      <c r="CF42" s="27"/>
      <c r="CG42" s="106">
        <f t="shared" si="81"/>
        <v>0</v>
      </c>
      <c r="CH42" s="27"/>
      <c r="CI42" s="27"/>
      <c r="CJ42" s="50">
        <f t="shared" si="121"/>
        <v>9730</v>
      </c>
      <c r="CK42" s="50">
        <f t="shared" si="122"/>
        <v>0</v>
      </c>
      <c r="CL42" s="50">
        <f t="shared" si="123"/>
        <v>0</v>
      </c>
      <c r="CM42" s="103">
        <f t="shared" si="124"/>
        <v>9730</v>
      </c>
      <c r="CN42" s="50">
        <f t="shared" si="125"/>
        <v>6326</v>
      </c>
      <c r="CO42" s="50">
        <f t="shared" si="126"/>
        <v>1557</v>
      </c>
      <c r="CP42" s="27"/>
      <c r="CQ42" s="27"/>
      <c r="CR42" s="27"/>
      <c r="CS42" s="50">
        <f t="shared" si="127"/>
        <v>0</v>
      </c>
      <c r="CT42" s="27"/>
      <c r="CU42" s="27"/>
      <c r="CV42" s="27"/>
      <c r="CW42" s="27"/>
      <c r="CX42" s="27"/>
      <c r="CY42" s="50">
        <f t="shared" si="128"/>
        <v>0</v>
      </c>
      <c r="CZ42" s="27"/>
      <c r="DA42" s="27"/>
      <c r="DE42" s="51"/>
    </row>
    <row r="43" spans="1:109" x14ac:dyDescent="0.2">
      <c r="A43" s="110">
        <v>33</v>
      </c>
      <c r="B43" s="110" t="s">
        <v>191</v>
      </c>
      <c r="C43" s="27">
        <v>279</v>
      </c>
      <c r="D43" s="27">
        <v>2</v>
      </c>
      <c r="E43" s="27">
        <v>2</v>
      </c>
      <c r="F43" s="103">
        <f t="shared" si="92"/>
        <v>283</v>
      </c>
      <c r="G43" s="27">
        <v>122</v>
      </c>
      <c r="H43" s="27"/>
      <c r="I43" s="27">
        <v>1</v>
      </c>
      <c r="J43" s="50">
        <f t="shared" si="93"/>
        <v>123</v>
      </c>
      <c r="K43" s="27"/>
      <c r="L43" s="27">
        <v>1</v>
      </c>
      <c r="M43" s="50">
        <f t="shared" si="94"/>
        <v>1</v>
      </c>
      <c r="N43" s="104">
        <v>5</v>
      </c>
      <c r="O43" s="104"/>
      <c r="P43" s="104"/>
      <c r="Q43" s="50">
        <f t="shared" si="95"/>
        <v>5</v>
      </c>
      <c r="R43" s="27">
        <v>32838</v>
      </c>
      <c r="S43" s="27">
        <v>1004</v>
      </c>
      <c r="T43" s="27">
        <v>79</v>
      </c>
      <c r="U43" s="50">
        <f t="shared" si="96"/>
        <v>33921</v>
      </c>
      <c r="V43" s="27">
        <v>24442</v>
      </c>
      <c r="W43" s="27">
        <v>6931</v>
      </c>
      <c r="X43" s="27">
        <v>18398</v>
      </c>
      <c r="Y43" s="60">
        <f t="shared" si="97"/>
        <v>56.026554601376453</v>
      </c>
      <c r="Z43" s="27">
        <v>878</v>
      </c>
      <c r="AA43" s="60">
        <f t="shared" si="98"/>
        <v>87.450199203187253</v>
      </c>
      <c r="AB43" s="27">
        <v>33</v>
      </c>
      <c r="AC43" s="60">
        <f t="shared" si="99"/>
        <v>41.772151898734172</v>
      </c>
      <c r="AD43" s="103">
        <f t="shared" si="100"/>
        <v>19309</v>
      </c>
      <c r="AE43" s="60">
        <f t="shared" si="101"/>
        <v>56.923439757082633</v>
      </c>
      <c r="AF43" s="27">
        <v>14559</v>
      </c>
      <c r="AG43" s="27">
        <v>3650</v>
      </c>
      <c r="AH43" s="27">
        <v>1278</v>
      </c>
      <c r="AI43" s="27">
        <v>85</v>
      </c>
      <c r="AJ43" s="27"/>
      <c r="AK43" s="50">
        <f t="shared" si="102"/>
        <v>1363</v>
      </c>
      <c r="AL43" s="27">
        <v>1023</v>
      </c>
      <c r="AM43" s="27">
        <v>744</v>
      </c>
      <c r="AN43" s="27"/>
      <c r="AO43" s="27">
        <v>114</v>
      </c>
      <c r="AP43" s="50">
        <f t="shared" si="103"/>
        <v>114</v>
      </c>
      <c r="AQ43" s="27">
        <v>40</v>
      </c>
      <c r="AR43" s="27">
        <v>114</v>
      </c>
      <c r="AS43" s="27"/>
      <c r="AT43" s="60">
        <f t="shared" si="104"/>
        <v>0</v>
      </c>
      <c r="AU43" s="27">
        <v>102</v>
      </c>
      <c r="AV43" s="60">
        <f t="shared" si="105"/>
        <v>89.473684210526329</v>
      </c>
      <c r="AW43" s="50">
        <f t="shared" si="106"/>
        <v>102</v>
      </c>
      <c r="AX43" s="60">
        <f t="shared" si="107"/>
        <v>89.473684210526329</v>
      </c>
      <c r="AY43" s="27">
        <v>32</v>
      </c>
      <c r="AZ43" s="27">
        <v>102</v>
      </c>
      <c r="BA43" s="27"/>
      <c r="BB43" s="27">
        <v>32</v>
      </c>
      <c r="BC43" s="50">
        <f t="shared" si="108"/>
        <v>32</v>
      </c>
      <c r="BD43" s="27">
        <v>6</v>
      </c>
      <c r="BE43" s="27">
        <v>32</v>
      </c>
      <c r="BF43" s="105">
        <f t="shared" si="109"/>
        <v>32838</v>
      </c>
      <c r="BG43" s="50">
        <f t="shared" si="110"/>
        <v>1004</v>
      </c>
      <c r="BH43" s="50">
        <f t="shared" si="111"/>
        <v>193</v>
      </c>
      <c r="BI43" s="50">
        <f t="shared" si="112"/>
        <v>34035</v>
      </c>
      <c r="BJ43" s="50">
        <f t="shared" si="113"/>
        <v>24482</v>
      </c>
      <c r="BK43" s="50">
        <f t="shared" si="114"/>
        <v>7045</v>
      </c>
      <c r="BL43" s="50">
        <f t="shared" si="115"/>
        <v>18398</v>
      </c>
      <c r="BM43" s="50">
        <f t="shared" si="116"/>
        <v>878</v>
      </c>
      <c r="BN43" s="50">
        <f t="shared" si="117"/>
        <v>135</v>
      </c>
      <c r="BO43" s="103">
        <f t="shared" si="118"/>
        <v>19411</v>
      </c>
      <c r="BP43" s="50">
        <f t="shared" si="119"/>
        <v>14591</v>
      </c>
      <c r="BQ43" s="50">
        <f t="shared" si="120"/>
        <v>3752</v>
      </c>
      <c r="BR43" s="60">
        <f t="shared" si="74"/>
        <v>56.026554601376453</v>
      </c>
      <c r="BS43" s="60">
        <f t="shared" si="75"/>
        <v>87.450199203187253</v>
      </c>
      <c r="BT43" s="50">
        <f t="shared" si="76"/>
        <v>69.948186528497416</v>
      </c>
      <c r="BU43" s="60">
        <f t="shared" si="77"/>
        <v>57.032466578522104</v>
      </c>
      <c r="BV43" s="60">
        <f t="shared" si="78"/>
        <v>59.598888979658525</v>
      </c>
      <c r="BW43" s="60">
        <f t="shared" si="79"/>
        <v>53.257629524485452</v>
      </c>
      <c r="BX43" s="27">
        <v>164</v>
      </c>
      <c r="BY43" s="27"/>
      <c r="BZ43" s="27"/>
      <c r="CA43" s="50">
        <f t="shared" si="80"/>
        <v>164</v>
      </c>
      <c r="CB43" s="27">
        <v>146</v>
      </c>
      <c r="CC43" s="58" t="s">
        <v>7</v>
      </c>
      <c r="CD43" s="27"/>
      <c r="CE43" s="27"/>
      <c r="CF43" s="27"/>
      <c r="CG43" s="106">
        <f t="shared" si="81"/>
        <v>0</v>
      </c>
      <c r="CH43" s="27"/>
      <c r="CI43" s="27"/>
      <c r="CJ43" s="50">
        <f t="shared" si="121"/>
        <v>18562</v>
      </c>
      <c r="CK43" s="50">
        <f t="shared" si="122"/>
        <v>878</v>
      </c>
      <c r="CL43" s="50">
        <f t="shared" si="123"/>
        <v>135</v>
      </c>
      <c r="CM43" s="103">
        <f t="shared" si="124"/>
        <v>19575</v>
      </c>
      <c r="CN43" s="50">
        <f t="shared" si="125"/>
        <v>14737</v>
      </c>
      <c r="CO43" s="50">
        <f t="shared" si="126"/>
        <v>3752</v>
      </c>
      <c r="CP43" s="27">
        <v>306</v>
      </c>
      <c r="CQ43" s="27"/>
      <c r="CR43" s="27"/>
      <c r="CS43" s="50">
        <f t="shared" si="127"/>
        <v>306</v>
      </c>
      <c r="CT43" s="27">
        <v>284</v>
      </c>
      <c r="CU43" s="27">
        <v>98</v>
      </c>
      <c r="CV43" s="27"/>
      <c r="CW43" s="27"/>
      <c r="CX43" s="27"/>
      <c r="CY43" s="50">
        <f t="shared" si="128"/>
        <v>0</v>
      </c>
      <c r="CZ43" s="27"/>
      <c r="DA43" s="27"/>
      <c r="DE43" s="51"/>
    </row>
    <row r="44" spans="1:109" x14ac:dyDescent="0.2">
      <c r="A44" s="110">
        <v>34</v>
      </c>
      <c r="B44" s="110" t="s">
        <v>221</v>
      </c>
      <c r="C44" s="27">
        <v>300</v>
      </c>
      <c r="D44" s="27">
        <v>4</v>
      </c>
      <c r="E44" s="27">
        <v>3</v>
      </c>
      <c r="F44" s="103">
        <f t="shared" si="92"/>
        <v>307</v>
      </c>
      <c r="G44" s="27">
        <v>53</v>
      </c>
      <c r="H44" s="27">
        <v>1</v>
      </c>
      <c r="I44" s="27"/>
      <c r="J44" s="50">
        <f t="shared" si="93"/>
        <v>54</v>
      </c>
      <c r="K44" s="27">
        <v>2</v>
      </c>
      <c r="L44" s="27">
        <v>2</v>
      </c>
      <c r="M44" s="50">
        <f t="shared" si="94"/>
        <v>4</v>
      </c>
      <c r="N44" s="104">
        <v>5</v>
      </c>
      <c r="O44" s="104"/>
      <c r="P44" s="104"/>
      <c r="Q44" s="50">
        <f t="shared" si="95"/>
        <v>5</v>
      </c>
      <c r="R44" s="27">
        <v>23398</v>
      </c>
      <c r="S44" s="27">
        <v>227</v>
      </c>
      <c r="T44" s="27">
        <v>81</v>
      </c>
      <c r="U44" s="50">
        <f t="shared" si="96"/>
        <v>23706</v>
      </c>
      <c r="V44" s="27">
        <v>16625</v>
      </c>
      <c r="W44" s="27">
        <v>5684</v>
      </c>
      <c r="X44" s="27">
        <v>17059</v>
      </c>
      <c r="Y44" s="60">
        <f t="shared" si="97"/>
        <v>72.907940849645271</v>
      </c>
      <c r="Z44" s="27">
        <v>191</v>
      </c>
      <c r="AA44" s="60">
        <f t="shared" si="98"/>
        <v>84.140969162995589</v>
      </c>
      <c r="AB44" s="27">
        <v>81</v>
      </c>
      <c r="AC44" s="60">
        <f t="shared" si="99"/>
        <v>100</v>
      </c>
      <c r="AD44" s="103">
        <f t="shared" si="100"/>
        <v>17331</v>
      </c>
      <c r="AE44" s="60">
        <f t="shared" si="101"/>
        <v>73.108073905340419</v>
      </c>
      <c r="AF44" s="27">
        <v>11476</v>
      </c>
      <c r="AG44" s="27">
        <v>3602</v>
      </c>
      <c r="AH44" s="27">
        <v>1544</v>
      </c>
      <c r="AI44" s="27">
        <v>13</v>
      </c>
      <c r="AJ44" s="27">
        <v>6</v>
      </c>
      <c r="AK44" s="50">
        <f t="shared" si="102"/>
        <v>1563</v>
      </c>
      <c r="AL44" s="27">
        <v>1178</v>
      </c>
      <c r="AM44" s="27">
        <v>617</v>
      </c>
      <c r="AN44" s="27">
        <v>998</v>
      </c>
      <c r="AO44" s="27">
        <v>1283</v>
      </c>
      <c r="AP44" s="50">
        <f t="shared" si="103"/>
        <v>2281</v>
      </c>
      <c r="AQ44" s="27">
        <v>1821</v>
      </c>
      <c r="AR44" s="27">
        <v>2281</v>
      </c>
      <c r="AS44" s="27">
        <v>721</v>
      </c>
      <c r="AT44" s="60">
        <f t="shared" si="104"/>
        <v>72.244488977955911</v>
      </c>
      <c r="AU44" s="27">
        <v>1172</v>
      </c>
      <c r="AV44" s="60">
        <f t="shared" si="105"/>
        <v>91.34840218238503</v>
      </c>
      <c r="AW44" s="50">
        <f t="shared" si="106"/>
        <v>1893</v>
      </c>
      <c r="AX44" s="60">
        <f t="shared" si="107"/>
        <v>82.98991670320035</v>
      </c>
      <c r="AY44" s="27">
        <v>1427</v>
      </c>
      <c r="AZ44" s="27">
        <v>1893</v>
      </c>
      <c r="BA44" s="27">
        <v>241</v>
      </c>
      <c r="BB44" s="27">
        <v>362</v>
      </c>
      <c r="BC44" s="50">
        <f t="shared" si="108"/>
        <v>603</v>
      </c>
      <c r="BD44" s="27">
        <v>565</v>
      </c>
      <c r="BE44" s="27">
        <v>603</v>
      </c>
      <c r="BF44" s="105">
        <f t="shared" si="109"/>
        <v>23398</v>
      </c>
      <c r="BG44" s="50">
        <f t="shared" si="110"/>
        <v>1225</v>
      </c>
      <c r="BH44" s="50">
        <f t="shared" si="111"/>
        <v>1364</v>
      </c>
      <c r="BI44" s="50">
        <f t="shared" si="112"/>
        <v>25987</v>
      </c>
      <c r="BJ44" s="50">
        <f t="shared" si="113"/>
        <v>18446</v>
      </c>
      <c r="BK44" s="50">
        <f t="shared" si="114"/>
        <v>7965</v>
      </c>
      <c r="BL44" s="50">
        <f t="shared" si="115"/>
        <v>17059</v>
      </c>
      <c r="BM44" s="50">
        <f t="shared" si="116"/>
        <v>912</v>
      </c>
      <c r="BN44" s="50">
        <f t="shared" si="117"/>
        <v>1253</v>
      </c>
      <c r="BO44" s="103">
        <f t="shared" si="118"/>
        <v>19224</v>
      </c>
      <c r="BP44" s="50">
        <f t="shared" si="119"/>
        <v>12903</v>
      </c>
      <c r="BQ44" s="50">
        <f t="shared" si="120"/>
        <v>5495</v>
      </c>
      <c r="BR44" s="60">
        <f t="shared" si="74"/>
        <v>72.907940849645271</v>
      </c>
      <c r="BS44" s="60">
        <f t="shared" si="75"/>
        <v>74.448979591836732</v>
      </c>
      <c r="BT44" s="50">
        <f t="shared" si="76"/>
        <v>91.862170087976537</v>
      </c>
      <c r="BU44" s="60">
        <f t="shared" si="77"/>
        <v>73.975449263093083</v>
      </c>
      <c r="BV44" s="60">
        <f t="shared" si="78"/>
        <v>69.950124688279303</v>
      </c>
      <c r="BW44" s="60">
        <f t="shared" si="79"/>
        <v>68.9893283113622</v>
      </c>
      <c r="BX44" s="27"/>
      <c r="BY44" s="27"/>
      <c r="BZ44" s="27"/>
      <c r="CA44" s="50">
        <f t="shared" si="80"/>
        <v>0</v>
      </c>
      <c r="CB44" s="27"/>
      <c r="CC44" s="58" t="s">
        <v>7</v>
      </c>
      <c r="CD44" s="27">
        <v>37</v>
      </c>
      <c r="CE44" s="27"/>
      <c r="CF44" s="27"/>
      <c r="CG44" s="106">
        <f t="shared" si="81"/>
        <v>37</v>
      </c>
      <c r="CH44" s="27">
        <v>31</v>
      </c>
      <c r="CI44" s="27">
        <v>17</v>
      </c>
      <c r="CJ44" s="50">
        <f t="shared" si="121"/>
        <v>17096</v>
      </c>
      <c r="CK44" s="50">
        <f t="shared" si="122"/>
        <v>912</v>
      </c>
      <c r="CL44" s="50">
        <f t="shared" si="123"/>
        <v>1253</v>
      </c>
      <c r="CM44" s="103">
        <f t="shared" si="124"/>
        <v>19261</v>
      </c>
      <c r="CN44" s="50">
        <f t="shared" si="125"/>
        <v>12934</v>
      </c>
      <c r="CO44" s="50">
        <f t="shared" si="126"/>
        <v>5512</v>
      </c>
      <c r="CP44" s="27">
        <v>230</v>
      </c>
      <c r="CQ44" s="27"/>
      <c r="CR44" s="27"/>
      <c r="CS44" s="50">
        <f t="shared" si="127"/>
        <v>230</v>
      </c>
      <c r="CT44" s="27">
        <v>175</v>
      </c>
      <c r="CU44" s="27">
        <v>18</v>
      </c>
      <c r="CV44" s="27"/>
      <c r="CW44" s="27"/>
      <c r="CX44" s="27"/>
      <c r="CY44" s="50">
        <f t="shared" si="128"/>
        <v>0</v>
      </c>
      <c r="CZ44" s="27"/>
      <c r="DA44" s="27"/>
      <c r="DE44" s="51"/>
    </row>
    <row r="45" spans="1:109" x14ac:dyDescent="0.2">
      <c r="A45" s="110">
        <v>35</v>
      </c>
      <c r="B45" s="110" t="s">
        <v>201</v>
      </c>
      <c r="C45" s="27">
        <v>127</v>
      </c>
      <c r="D45" s="27"/>
      <c r="E45" s="27"/>
      <c r="F45" s="103">
        <f t="shared" si="92"/>
        <v>127</v>
      </c>
      <c r="G45" s="27">
        <v>18</v>
      </c>
      <c r="H45" s="27"/>
      <c r="I45" s="27"/>
      <c r="J45" s="50">
        <f t="shared" si="93"/>
        <v>18</v>
      </c>
      <c r="K45" s="27"/>
      <c r="L45" s="27"/>
      <c r="M45" s="50">
        <f t="shared" si="94"/>
        <v>0</v>
      </c>
      <c r="N45" s="104">
        <v>2</v>
      </c>
      <c r="O45" s="104"/>
      <c r="P45" s="104"/>
      <c r="Q45" s="50">
        <f t="shared" si="95"/>
        <v>2</v>
      </c>
      <c r="R45" s="27">
        <v>8380</v>
      </c>
      <c r="S45" s="27"/>
      <c r="T45" s="27"/>
      <c r="U45" s="50">
        <f t="shared" si="96"/>
        <v>8380</v>
      </c>
      <c r="V45" s="27">
        <v>6036</v>
      </c>
      <c r="W45" s="27">
        <v>2040</v>
      </c>
      <c r="X45" s="27">
        <v>6212</v>
      </c>
      <c r="Y45" s="60">
        <f t="shared" si="97"/>
        <v>74.128878281622917</v>
      </c>
      <c r="Z45" s="27"/>
      <c r="AA45" s="60">
        <f t="shared" si="98"/>
        <v>0</v>
      </c>
      <c r="AB45" s="27"/>
      <c r="AC45" s="60">
        <f t="shared" si="99"/>
        <v>0</v>
      </c>
      <c r="AD45" s="103">
        <f t="shared" si="100"/>
        <v>6212</v>
      </c>
      <c r="AE45" s="60">
        <f t="shared" si="101"/>
        <v>74.128878281622917</v>
      </c>
      <c r="AF45" s="27">
        <v>4628</v>
      </c>
      <c r="AG45" s="27">
        <v>1423</v>
      </c>
      <c r="AH45" s="27">
        <v>151</v>
      </c>
      <c r="AI45" s="27"/>
      <c r="AJ45" s="27"/>
      <c r="AK45" s="50">
        <f t="shared" si="102"/>
        <v>151</v>
      </c>
      <c r="AL45" s="27">
        <v>97</v>
      </c>
      <c r="AM45" s="27">
        <v>119</v>
      </c>
      <c r="AN45" s="27"/>
      <c r="AO45" s="27"/>
      <c r="AP45" s="50">
        <f t="shared" si="103"/>
        <v>0</v>
      </c>
      <c r="AQ45" s="27"/>
      <c r="AR45" s="27"/>
      <c r="AS45" s="27"/>
      <c r="AT45" s="60">
        <f t="shared" si="104"/>
        <v>0</v>
      </c>
      <c r="AU45" s="27"/>
      <c r="AV45" s="60">
        <f t="shared" si="105"/>
        <v>0</v>
      </c>
      <c r="AW45" s="50">
        <f t="shared" si="106"/>
        <v>0</v>
      </c>
      <c r="AX45" s="60">
        <f t="shared" si="107"/>
        <v>0</v>
      </c>
      <c r="AY45" s="27"/>
      <c r="AZ45" s="27"/>
      <c r="BA45" s="27"/>
      <c r="BB45" s="27"/>
      <c r="BC45" s="50">
        <f t="shared" si="108"/>
        <v>0</v>
      </c>
      <c r="BD45" s="27"/>
      <c r="BE45" s="27"/>
      <c r="BF45" s="105">
        <f t="shared" si="109"/>
        <v>8380</v>
      </c>
      <c r="BG45" s="50">
        <f t="shared" si="110"/>
        <v>0</v>
      </c>
      <c r="BH45" s="50">
        <f t="shared" si="111"/>
        <v>0</v>
      </c>
      <c r="BI45" s="50">
        <f t="shared" si="112"/>
        <v>8380</v>
      </c>
      <c r="BJ45" s="50">
        <f t="shared" si="113"/>
        <v>6036</v>
      </c>
      <c r="BK45" s="50">
        <f t="shared" si="114"/>
        <v>2040</v>
      </c>
      <c r="BL45" s="50">
        <f t="shared" si="115"/>
        <v>6212</v>
      </c>
      <c r="BM45" s="50">
        <f t="shared" si="116"/>
        <v>0</v>
      </c>
      <c r="BN45" s="50">
        <f t="shared" si="117"/>
        <v>0</v>
      </c>
      <c r="BO45" s="103">
        <f t="shared" si="118"/>
        <v>6212</v>
      </c>
      <c r="BP45" s="50">
        <f t="shared" si="119"/>
        <v>4628</v>
      </c>
      <c r="BQ45" s="50">
        <f t="shared" si="120"/>
        <v>1423</v>
      </c>
      <c r="BR45" s="60">
        <f t="shared" si="74"/>
        <v>74.128878281622917</v>
      </c>
      <c r="BS45" s="60">
        <f t="shared" si="75"/>
        <v>0</v>
      </c>
      <c r="BT45" s="50">
        <f t="shared" si="76"/>
        <v>0</v>
      </c>
      <c r="BU45" s="60">
        <f t="shared" si="77"/>
        <v>74.128878281622917</v>
      </c>
      <c r="BV45" s="60">
        <f t="shared" si="78"/>
        <v>76.673293571901922</v>
      </c>
      <c r="BW45" s="60">
        <f t="shared" si="79"/>
        <v>69.754901960784323</v>
      </c>
      <c r="BX45" s="27"/>
      <c r="BY45" s="27"/>
      <c r="BZ45" s="27"/>
      <c r="CA45" s="50">
        <f t="shared" si="80"/>
        <v>0</v>
      </c>
      <c r="CB45" s="27"/>
      <c r="CC45" s="58" t="s">
        <v>7</v>
      </c>
      <c r="CD45" s="27"/>
      <c r="CE45" s="27"/>
      <c r="CF45" s="27"/>
      <c r="CG45" s="106">
        <f t="shared" si="81"/>
        <v>0</v>
      </c>
      <c r="CH45" s="27"/>
      <c r="CI45" s="27"/>
      <c r="CJ45" s="50">
        <f t="shared" si="121"/>
        <v>6212</v>
      </c>
      <c r="CK45" s="50">
        <f t="shared" si="122"/>
        <v>0</v>
      </c>
      <c r="CL45" s="50">
        <f t="shared" si="123"/>
        <v>0</v>
      </c>
      <c r="CM45" s="103">
        <f t="shared" si="124"/>
        <v>6212</v>
      </c>
      <c r="CN45" s="50">
        <f t="shared" si="125"/>
        <v>4628</v>
      </c>
      <c r="CO45" s="50">
        <f t="shared" si="126"/>
        <v>1423</v>
      </c>
      <c r="CP45" s="27">
        <v>25</v>
      </c>
      <c r="CQ45" s="27"/>
      <c r="CR45" s="27"/>
      <c r="CS45" s="50">
        <f t="shared" si="127"/>
        <v>25</v>
      </c>
      <c r="CT45" s="27">
        <v>20</v>
      </c>
      <c r="CU45" s="27"/>
      <c r="CV45" s="27"/>
      <c r="CW45" s="27"/>
      <c r="CX45" s="27"/>
      <c r="CY45" s="50">
        <f t="shared" si="128"/>
        <v>0</v>
      </c>
      <c r="CZ45" s="27"/>
      <c r="DA45" s="27"/>
      <c r="DE45" s="51"/>
    </row>
    <row r="46" spans="1:109" x14ac:dyDescent="0.2">
      <c r="A46" s="110">
        <v>36</v>
      </c>
      <c r="B46" s="110" t="s">
        <v>222</v>
      </c>
      <c r="C46" s="27">
        <v>176</v>
      </c>
      <c r="D46" s="27">
        <v>3</v>
      </c>
      <c r="E46" s="27">
        <v>3</v>
      </c>
      <c r="F46" s="103">
        <f t="shared" si="92"/>
        <v>182</v>
      </c>
      <c r="G46" s="27">
        <v>96</v>
      </c>
      <c r="H46" s="27">
        <v>2</v>
      </c>
      <c r="I46" s="27">
        <v>3</v>
      </c>
      <c r="J46" s="50">
        <f t="shared" si="93"/>
        <v>101</v>
      </c>
      <c r="K46" s="27">
        <v>1</v>
      </c>
      <c r="L46" s="27"/>
      <c r="M46" s="50">
        <f t="shared" si="94"/>
        <v>1</v>
      </c>
      <c r="N46" s="104">
        <v>6</v>
      </c>
      <c r="O46" s="104"/>
      <c r="P46" s="104">
        <v>1</v>
      </c>
      <c r="Q46" s="50">
        <f t="shared" si="95"/>
        <v>7</v>
      </c>
      <c r="R46" s="27">
        <v>16112</v>
      </c>
      <c r="S46" s="27">
        <v>240</v>
      </c>
      <c r="T46" s="27">
        <v>292</v>
      </c>
      <c r="U46" s="50">
        <f t="shared" si="96"/>
        <v>16644</v>
      </c>
      <c r="V46" s="27">
        <v>9214</v>
      </c>
      <c r="W46" s="27">
        <v>8013</v>
      </c>
      <c r="X46" s="27">
        <v>9014</v>
      </c>
      <c r="Y46" s="60">
        <f t="shared" si="97"/>
        <v>55.94587884806355</v>
      </c>
      <c r="Z46" s="27">
        <v>94</v>
      </c>
      <c r="AA46" s="60">
        <f t="shared" si="98"/>
        <v>39.166666666666671</v>
      </c>
      <c r="AB46" s="27">
        <v>117</v>
      </c>
      <c r="AC46" s="60">
        <f t="shared" si="99"/>
        <v>40.06849315068493</v>
      </c>
      <c r="AD46" s="103">
        <f t="shared" si="100"/>
        <v>9225</v>
      </c>
      <c r="AE46" s="60">
        <f t="shared" si="101"/>
        <v>55.4253785147801</v>
      </c>
      <c r="AF46" s="27">
        <v>5273</v>
      </c>
      <c r="AG46" s="27">
        <v>5210</v>
      </c>
      <c r="AH46" s="27">
        <v>308</v>
      </c>
      <c r="AI46" s="27">
        <v>21</v>
      </c>
      <c r="AJ46" s="27">
        <v>56</v>
      </c>
      <c r="AK46" s="50">
        <f t="shared" si="102"/>
        <v>385</v>
      </c>
      <c r="AL46" s="27">
        <v>285</v>
      </c>
      <c r="AM46" s="27">
        <v>97</v>
      </c>
      <c r="AN46" s="27">
        <v>1231</v>
      </c>
      <c r="AO46" s="27"/>
      <c r="AP46" s="50">
        <f t="shared" si="103"/>
        <v>1231</v>
      </c>
      <c r="AQ46" s="27">
        <v>1115</v>
      </c>
      <c r="AR46" s="27">
        <v>1231</v>
      </c>
      <c r="AS46" s="27">
        <v>1231</v>
      </c>
      <c r="AT46" s="60">
        <f t="shared" si="104"/>
        <v>100</v>
      </c>
      <c r="AU46" s="27"/>
      <c r="AV46" s="60">
        <f t="shared" si="105"/>
        <v>0</v>
      </c>
      <c r="AW46" s="50">
        <f t="shared" si="106"/>
        <v>1231</v>
      </c>
      <c r="AX46" s="60">
        <f t="shared" si="107"/>
        <v>100</v>
      </c>
      <c r="AY46" s="27">
        <v>1115</v>
      </c>
      <c r="AZ46" s="27">
        <v>1231</v>
      </c>
      <c r="BA46" s="27">
        <v>110</v>
      </c>
      <c r="BB46" s="27"/>
      <c r="BC46" s="50">
        <f t="shared" si="108"/>
        <v>110</v>
      </c>
      <c r="BD46" s="27">
        <v>95</v>
      </c>
      <c r="BE46" s="27">
        <v>110</v>
      </c>
      <c r="BF46" s="105">
        <f t="shared" si="109"/>
        <v>16112</v>
      </c>
      <c r="BG46" s="50">
        <f t="shared" si="110"/>
        <v>1471</v>
      </c>
      <c r="BH46" s="50">
        <f t="shared" si="111"/>
        <v>292</v>
      </c>
      <c r="BI46" s="50">
        <f t="shared" si="112"/>
        <v>17875</v>
      </c>
      <c r="BJ46" s="50">
        <f t="shared" si="113"/>
        <v>10329</v>
      </c>
      <c r="BK46" s="50">
        <f t="shared" si="114"/>
        <v>9244</v>
      </c>
      <c r="BL46" s="50">
        <f t="shared" si="115"/>
        <v>9014</v>
      </c>
      <c r="BM46" s="50">
        <f t="shared" si="116"/>
        <v>1325</v>
      </c>
      <c r="BN46" s="50">
        <f t="shared" si="117"/>
        <v>117</v>
      </c>
      <c r="BO46" s="103">
        <f t="shared" si="118"/>
        <v>10456</v>
      </c>
      <c r="BP46" s="50">
        <f t="shared" si="119"/>
        <v>6388</v>
      </c>
      <c r="BQ46" s="50">
        <f t="shared" si="120"/>
        <v>6441</v>
      </c>
      <c r="BR46" s="60">
        <f t="shared" si="74"/>
        <v>55.94587884806355</v>
      </c>
      <c r="BS46" s="60">
        <f t="shared" si="75"/>
        <v>90.074779061862671</v>
      </c>
      <c r="BT46" s="50">
        <f t="shared" si="76"/>
        <v>40.06849315068493</v>
      </c>
      <c r="BU46" s="60">
        <f t="shared" si="77"/>
        <v>58.495104895104895</v>
      </c>
      <c r="BV46" s="60">
        <f t="shared" si="78"/>
        <v>61.845289960305934</v>
      </c>
      <c r="BW46" s="60">
        <f t="shared" si="79"/>
        <v>69.677628732150581</v>
      </c>
      <c r="BX46" s="27">
        <v>380</v>
      </c>
      <c r="BY46" s="27"/>
      <c r="BZ46" s="27"/>
      <c r="CA46" s="50">
        <f t="shared" si="80"/>
        <v>380</v>
      </c>
      <c r="CB46" s="27">
        <v>320</v>
      </c>
      <c r="CC46" s="58" t="s">
        <v>7</v>
      </c>
      <c r="CD46" s="27">
        <v>132</v>
      </c>
      <c r="CE46" s="27"/>
      <c r="CF46" s="27"/>
      <c r="CG46" s="106">
        <f t="shared" si="81"/>
        <v>132</v>
      </c>
      <c r="CH46" s="27">
        <v>32</v>
      </c>
      <c r="CI46" s="27">
        <v>112</v>
      </c>
      <c r="CJ46" s="50">
        <f t="shared" si="121"/>
        <v>9526</v>
      </c>
      <c r="CK46" s="50">
        <f t="shared" si="122"/>
        <v>1325</v>
      </c>
      <c r="CL46" s="50">
        <f t="shared" si="123"/>
        <v>117</v>
      </c>
      <c r="CM46" s="103">
        <f t="shared" si="124"/>
        <v>10968</v>
      </c>
      <c r="CN46" s="50">
        <f t="shared" si="125"/>
        <v>6740</v>
      </c>
      <c r="CO46" s="50">
        <f t="shared" si="126"/>
        <v>6553</v>
      </c>
      <c r="CP46" s="27"/>
      <c r="CQ46" s="27"/>
      <c r="CR46" s="27"/>
      <c r="CS46" s="50">
        <f t="shared" si="127"/>
        <v>0</v>
      </c>
      <c r="CT46" s="27"/>
      <c r="CU46" s="27"/>
      <c r="CV46" s="27"/>
      <c r="CW46" s="27"/>
      <c r="CX46" s="27"/>
      <c r="CY46" s="50">
        <f t="shared" si="128"/>
        <v>0</v>
      </c>
      <c r="CZ46" s="27"/>
      <c r="DA46" s="27"/>
      <c r="DE46" s="51"/>
    </row>
    <row r="47" spans="1:109" x14ac:dyDescent="0.2">
      <c r="A47" s="110">
        <v>37</v>
      </c>
      <c r="B47" s="110" t="s">
        <v>202</v>
      </c>
      <c r="C47" s="27">
        <v>300</v>
      </c>
      <c r="D47" s="27"/>
      <c r="E47" s="27"/>
      <c r="F47" s="103">
        <f t="shared" si="92"/>
        <v>300</v>
      </c>
      <c r="G47" s="27">
        <v>140</v>
      </c>
      <c r="H47" s="27"/>
      <c r="I47" s="27"/>
      <c r="J47" s="50">
        <f t="shared" si="93"/>
        <v>140</v>
      </c>
      <c r="K47" s="27"/>
      <c r="L47" s="27"/>
      <c r="M47" s="50">
        <f t="shared" si="94"/>
        <v>0</v>
      </c>
      <c r="N47" s="104">
        <v>49</v>
      </c>
      <c r="O47" s="104"/>
      <c r="P47" s="104"/>
      <c r="Q47" s="50">
        <f t="shared" si="95"/>
        <v>49</v>
      </c>
      <c r="R47" s="27">
        <v>34583</v>
      </c>
      <c r="S47" s="27"/>
      <c r="T47" s="27"/>
      <c r="U47" s="50">
        <f t="shared" si="96"/>
        <v>34583</v>
      </c>
      <c r="V47" s="27">
        <v>23748</v>
      </c>
      <c r="W47" s="27">
        <v>11015</v>
      </c>
      <c r="X47" s="27">
        <v>15820</v>
      </c>
      <c r="Y47" s="60">
        <f t="shared" si="97"/>
        <v>45.745019229101004</v>
      </c>
      <c r="Z47" s="27"/>
      <c r="AA47" s="60">
        <f t="shared" si="98"/>
        <v>0</v>
      </c>
      <c r="AB47" s="27"/>
      <c r="AC47" s="60">
        <f t="shared" si="99"/>
        <v>0</v>
      </c>
      <c r="AD47" s="103">
        <f t="shared" si="100"/>
        <v>15820</v>
      </c>
      <c r="AE47" s="60">
        <f t="shared" si="101"/>
        <v>45.745019229101004</v>
      </c>
      <c r="AF47" s="27">
        <v>11943</v>
      </c>
      <c r="AG47" s="27">
        <v>3849</v>
      </c>
      <c r="AH47" s="27">
        <v>3816</v>
      </c>
      <c r="AI47" s="27"/>
      <c r="AJ47" s="27"/>
      <c r="AK47" s="50">
        <f t="shared" si="102"/>
        <v>3816</v>
      </c>
      <c r="AL47" s="27">
        <v>2440</v>
      </c>
      <c r="AM47" s="27">
        <v>905</v>
      </c>
      <c r="AN47" s="27"/>
      <c r="AO47" s="27"/>
      <c r="AP47" s="50">
        <f t="shared" si="103"/>
        <v>0</v>
      </c>
      <c r="AQ47" s="27"/>
      <c r="AR47" s="27"/>
      <c r="AS47" s="27"/>
      <c r="AT47" s="60">
        <f t="shared" si="104"/>
        <v>0</v>
      </c>
      <c r="AU47" s="27"/>
      <c r="AV47" s="60">
        <f t="shared" si="105"/>
        <v>0</v>
      </c>
      <c r="AW47" s="50">
        <f t="shared" si="106"/>
        <v>0</v>
      </c>
      <c r="AX47" s="60">
        <f t="shared" si="107"/>
        <v>0</v>
      </c>
      <c r="AY47" s="27"/>
      <c r="AZ47" s="27"/>
      <c r="BA47" s="27"/>
      <c r="BB47" s="27"/>
      <c r="BC47" s="50">
        <f t="shared" si="108"/>
        <v>0</v>
      </c>
      <c r="BD47" s="27"/>
      <c r="BE47" s="27"/>
      <c r="BF47" s="105">
        <f t="shared" si="109"/>
        <v>34583</v>
      </c>
      <c r="BG47" s="50">
        <f t="shared" si="110"/>
        <v>0</v>
      </c>
      <c r="BH47" s="50">
        <f t="shared" si="111"/>
        <v>0</v>
      </c>
      <c r="BI47" s="50">
        <f t="shared" si="112"/>
        <v>34583</v>
      </c>
      <c r="BJ47" s="50">
        <f t="shared" si="113"/>
        <v>23748</v>
      </c>
      <c r="BK47" s="50">
        <f t="shared" si="114"/>
        <v>11015</v>
      </c>
      <c r="BL47" s="50">
        <f t="shared" si="115"/>
        <v>15820</v>
      </c>
      <c r="BM47" s="50">
        <f t="shared" si="116"/>
        <v>0</v>
      </c>
      <c r="BN47" s="50">
        <f t="shared" si="117"/>
        <v>0</v>
      </c>
      <c r="BO47" s="103">
        <f t="shared" si="118"/>
        <v>15820</v>
      </c>
      <c r="BP47" s="50">
        <f t="shared" si="119"/>
        <v>11943</v>
      </c>
      <c r="BQ47" s="50">
        <f t="shared" si="120"/>
        <v>3849</v>
      </c>
      <c r="BR47" s="60">
        <f t="shared" si="74"/>
        <v>45.745019229101004</v>
      </c>
      <c r="BS47" s="60">
        <f t="shared" si="75"/>
        <v>0</v>
      </c>
      <c r="BT47" s="50">
        <f t="shared" si="76"/>
        <v>0</v>
      </c>
      <c r="BU47" s="60">
        <f t="shared" si="77"/>
        <v>45.745019229101004</v>
      </c>
      <c r="BV47" s="60">
        <f t="shared" si="78"/>
        <v>50.29055078322385</v>
      </c>
      <c r="BW47" s="60">
        <f t="shared" si="79"/>
        <v>34.943259192010892</v>
      </c>
      <c r="BX47" s="27">
        <v>122</v>
      </c>
      <c r="BY47" s="27"/>
      <c r="BZ47" s="27"/>
      <c r="CA47" s="50">
        <f t="shared" si="80"/>
        <v>122</v>
      </c>
      <c r="CB47" s="27">
        <v>110</v>
      </c>
      <c r="CC47" s="58" t="s">
        <v>7</v>
      </c>
      <c r="CD47" s="27"/>
      <c r="CE47" s="27"/>
      <c r="CF47" s="27"/>
      <c r="CG47" s="106">
        <f t="shared" si="81"/>
        <v>0</v>
      </c>
      <c r="CH47" s="27"/>
      <c r="CI47" s="27"/>
      <c r="CJ47" s="50">
        <f t="shared" si="121"/>
        <v>15942</v>
      </c>
      <c r="CK47" s="50">
        <f t="shared" si="122"/>
        <v>0</v>
      </c>
      <c r="CL47" s="50">
        <f t="shared" si="123"/>
        <v>0</v>
      </c>
      <c r="CM47" s="103">
        <f t="shared" si="124"/>
        <v>15942</v>
      </c>
      <c r="CN47" s="50">
        <f t="shared" si="125"/>
        <v>12053</v>
      </c>
      <c r="CO47" s="50">
        <f t="shared" si="126"/>
        <v>3849</v>
      </c>
      <c r="CP47" s="27">
        <v>297</v>
      </c>
      <c r="CQ47" s="27"/>
      <c r="CR47" s="27"/>
      <c r="CS47" s="50">
        <f t="shared" si="127"/>
        <v>297</v>
      </c>
      <c r="CT47" s="27">
        <v>131</v>
      </c>
      <c r="CU47" s="27">
        <v>53</v>
      </c>
      <c r="CV47" s="27"/>
      <c r="CW47" s="27"/>
      <c r="CX47" s="27"/>
      <c r="CY47" s="50">
        <f t="shared" si="128"/>
        <v>0</v>
      </c>
      <c r="CZ47" s="27"/>
      <c r="DA47" s="27"/>
      <c r="DE47" s="51"/>
    </row>
    <row r="48" spans="1:109" x14ac:dyDescent="0.2">
      <c r="A48" s="110">
        <v>38</v>
      </c>
      <c r="B48" s="110" t="s">
        <v>203</v>
      </c>
      <c r="C48" s="27">
        <v>283</v>
      </c>
      <c r="D48" s="27">
        <v>1</v>
      </c>
      <c r="E48" s="27">
        <v>1</v>
      </c>
      <c r="F48" s="103">
        <f t="shared" si="92"/>
        <v>285</v>
      </c>
      <c r="G48" s="27">
        <v>37</v>
      </c>
      <c r="H48" s="27"/>
      <c r="I48" s="27"/>
      <c r="J48" s="50">
        <f t="shared" si="93"/>
        <v>37</v>
      </c>
      <c r="K48" s="27">
        <v>1</v>
      </c>
      <c r="L48" s="27">
        <v>1</v>
      </c>
      <c r="M48" s="50">
        <f t="shared" si="94"/>
        <v>2</v>
      </c>
      <c r="N48" s="104">
        <v>2</v>
      </c>
      <c r="O48" s="104"/>
      <c r="P48" s="104"/>
      <c r="Q48" s="50">
        <f t="shared" si="95"/>
        <v>2</v>
      </c>
      <c r="R48" s="27">
        <v>27825</v>
      </c>
      <c r="S48" s="27"/>
      <c r="T48" s="27"/>
      <c r="U48" s="50">
        <f t="shared" si="96"/>
        <v>27825</v>
      </c>
      <c r="V48" s="27">
        <v>19247</v>
      </c>
      <c r="W48" s="27">
        <v>5238</v>
      </c>
      <c r="X48" s="27">
        <v>17385</v>
      </c>
      <c r="Y48" s="60">
        <f t="shared" si="97"/>
        <v>62.479784366576823</v>
      </c>
      <c r="Z48" s="27"/>
      <c r="AA48" s="60">
        <f t="shared" si="98"/>
        <v>0</v>
      </c>
      <c r="AB48" s="27"/>
      <c r="AC48" s="60">
        <f t="shared" si="99"/>
        <v>0</v>
      </c>
      <c r="AD48" s="103">
        <f t="shared" si="100"/>
        <v>17385</v>
      </c>
      <c r="AE48" s="60">
        <f t="shared" si="101"/>
        <v>62.479784366576823</v>
      </c>
      <c r="AF48" s="27">
        <v>12193</v>
      </c>
      <c r="AG48" s="27">
        <v>3162</v>
      </c>
      <c r="AH48" s="27">
        <v>1464</v>
      </c>
      <c r="AI48" s="27"/>
      <c r="AJ48" s="27"/>
      <c r="AK48" s="50">
        <f t="shared" si="102"/>
        <v>1464</v>
      </c>
      <c r="AL48" s="27">
        <v>1013</v>
      </c>
      <c r="AM48" s="27">
        <v>448</v>
      </c>
      <c r="AN48" s="27">
        <v>2700</v>
      </c>
      <c r="AO48" s="27">
        <v>100</v>
      </c>
      <c r="AP48" s="50">
        <f t="shared" si="103"/>
        <v>2800</v>
      </c>
      <c r="AQ48" s="27">
        <v>1784</v>
      </c>
      <c r="AR48" s="27">
        <v>2800</v>
      </c>
      <c r="AS48" s="27">
        <v>2400</v>
      </c>
      <c r="AT48" s="60">
        <f t="shared" si="104"/>
        <v>88.888888888888886</v>
      </c>
      <c r="AU48" s="27">
        <v>100</v>
      </c>
      <c r="AV48" s="60">
        <f t="shared" si="105"/>
        <v>100</v>
      </c>
      <c r="AW48" s="50">
        <f t="shared" si="106"/>
        <v>2500</v>
      </c>
      <c r="AX48" s="60">
        <f t="shared" si="107"/>
        <v>89.285714285714292</v>
      </c>
      <c r="AY48" s="27">
        <v>1620</v>
      </c>
      <c r="AZ48" s="27">
        <v>2500</v>
      </c>
      <c r="BA48" s="27">
        <v>498</v>
      </c>
      <c r="BB48" s="27">
        <v>17</v>
      </c>
      <c r="BC48" s="50">
        <f t="shared" si="108"/>
        <v>515</v>
      </c>
      <c r="BD48" s="27">
        <v>383</v>
      </c>
      <c r="BE48" s="27">
        <v>515</v>
      </c>
      <c r="BF48" s="105">
        <f t="shared" si="109"/>
        <v>27825</v>
      </c>
      <c r="BG48" s="50">
        <f t="shared" si="110"/>
        <v>2700</v>
      </c>
      <c r="BH48" s="50">
        <f t="shared" si="111"/>
        <v>100</v>
      </c>
      <c r="BI48" s="50">
        <f t="shared" si="112"/>
        <v>30625</v>
      </c>
      <c r="BJ48" s="50">
        <f t="shared" si="113"/>
        <v>21031</v>
      </c>
      <c r="BK48" s="50">
        <f t="shared" si="114"/>
        <v>8038</v>
      </c>
      <c r="BL48" s="50">
        <f t="shared" si="115"/>
        <v>17385</v>
      </c>
      <c r="BM48" s="50">
        <f t="shared" si="116"/>
        <v>2400</v>
      </c>
      <c r="BN48" s="50">
        <f t="shared" si="117"/>
        <v>100</v>
      </c>
      <c r="BO48" s="103">
        <f t="shared" si="118"/>
        <v>19885</v>
      </c>
      <c r="BP48" s="50">
        <f t="shared" si="119"/>
        <v>13813</v>
      </c>
      <c r="BQ48" s="50">
        <f t="shared" si="120"/>
        <v>5662</v>
      </c>
      <c r="BR48" s="60">
        <f t="shared" si="74"/>
        <v>62.479784366576823</v>
      </c>
      <c r="BS48" s="60">
        <f t="shared" si="75"/>
        <v>88.888888888888886</v>
      </c>
      <c r="BT48" s="50">
        <f t="shared" si="76"/>
        <v>100</v>
      </c>
      <c r="BU48" s="60">
        <f t="shared" si="77"/>
        <v>64.930612244897958</v>
      </c>
      <c r="BV48" s="60">
        <f t="shared" si="78"/>
        <v>65.679235414388287</v>
      </c>
      <c r="BW48" s="60">
        <f t="shared" si="79"/>
        <v>70.44040806170689</v>
      </c>
      <c r="BX48" s="27">
        <v>206</v>
      </c>
      <c r="BY48" s="27"/>
      <c r="BZ48" s="27"/>
      <c r="CA48" s="50">
        <f t="shared" si="80"/>
        <v>206</v>
      </c>
      <c r="CB48" s="27">
        <v>168</v>
      </c>
      <c r="CC48" s="58" t="s">
        <v>7</v>
      </c>
      <c r="CD48" s="27">
        <v>636</v>
      </c>
      <c r="CE48" s="27"/>
      <c r="CF48" s="27"/>
      <c r="CG48" s="106">
        <f t="shared" si="81"/>
        <v>636</v>
      </c>
      <c r="CH48" s="27">
        <v>622</v>
      </c>
      <c r="CI48" s="27">
        <v>593</v>
      </c>
      <c r="CJ48" s="50">
        <f t="shared" si="121"/>
        <v>18227</v>
      </c>
      <c r="CK48" s="50">
        <f t="shared" si="122"/>
        <v>2400</v>
      </c>
      <c r="CL48" s="50">
        <f t="shared" si="123"/>
        <v>100</v>
      </c>
      <c r="CM48" s="103">
        <f t="shared" si="124"/>
        <v>20727</v>
      </c>
      <c r="CN48" s="50">
        <f t="shared" si="125"/>
        <v>14603</v>
      </c>
      <c r="CO48" s="50">
        <f t="shared" si="126"/>
        <v>6255</v>
      </c>
      <c r="CP48" s="27">
        <v>428</v>
      </c>
      <c r="CQ48" s="27"/>
      <c r="CR48" s="27"/>
      <c r="CS48" s="50">
        <f t="shared" si="127"/>
        <v>428</v>
      </c>
      <c r="CT48" s="27">
        <v>316</v>
      </c>
      <c r="CU48" s="27">
        <v>121</v>
      </c>
      <c r="CV48" s="27"/>
      <c r="CW48" s="27"/>
      <c r="CX48" s="27"/>
      <c r="CY48" s="50">
        <f t="shared" si="128"/>
        <v>0</v>
      </c>
      <c r="CZ48" s="27"/>
      <c r="DA48" s="27"/>
      <c r="DE48" s="51"/>
    </row>
    <row r="49" spans="1:109" x14ac:dyDescent="0.2">
      <c r="A49" s="110">
        <v>39</v>
      </c>
      <c r="B49" s="110" t="s">
        <v>204</v>
      </c>
      <c r="C49" s="27">
        <v>848</v>
      </c>
      <c r="D49" s="27"/>
      <c r="E49" s="27">
        <v>2</v>
      </c>
      <c r="F49" s="103">
        <f t="shared" si="92"/>
        <v>850</v>
      </c>
      <c r="G49" s="27">
        <v>42</v>
      </c>
      <c r="H49" s="27"/>
      <c r="I49" s="27"/>
      <c r="J49" s="50">
        <f t="shared" si="93"/>
        <v>42</v>
      </c>
      <c r="K49" s="27"/>
      <c r="L49" s="27">
        <v>2</v>
      </c>
      <c r="M49" s="50">
        <f t="shared" si="94"/>
        <v>2</v>
      </c>
      <c r="N49" s="104">
        <v>60</v>
      </c>
      <c r="O49" s="104"/>
      <c r="P49" s="104"/>
      <c r="Q49" s="50">
        <f t="shared" si="95"/>
        <v>60</v>
      </c>
      <c r="R49" s="27">
        <v>44674</v>
      </c>
      <c r="S49" s="27"/>
      <c r="T49" s="27"/>
      <c r="U49" s="50">
        <f t="shared" si="96"/>
        <v>44674</v>
      </c>
      <c r="V49" s="27">
        <v>28021</v>
      </c>
      <c r="W49" s="27">
        <v>13345</v>
      </c>
      <c r="X49" s="27">
        <v>40475</v>
      </c>
      <c r="Y49" s="60">
        <f t="shared" si="97"/>
        <v>90.600796884093654</v>
      </c>
      <c r="Z49" s="27"/>
      <c r="AA49" s="60">
        <f t="shared" si="98"/>
        <v>0</v>
      </c>
      <c r="AB49" s="27"/>
      <c r="AC49" s="60">
        <f t="shared" si="99"/>
        <v>0</v>
      </c>
      <c r="AD49" s="103">
        <f t="shared" si="100"/>
        <v>40475</v>
      </c>
      <c r="AE49" s="60">
        <f t="shared" si="101"/>
        <v>90.600796884093654</v>
      </c>
      <c r="AF49" s="27">
        <v>24892</v>
      </c>
      <c r="AG49" s="27">
        <v>12143</v>
      </c>
      <c r="AH49" s="27">
        <v>1969</v>
      </c>
      <c r="AI49" s="27"/>
      <c r="AJ49" s="27"/>
      <c r="AK49" s="50">
        <f t="shared" si="102"/>
        <v>1969</v>
      </c>
      <c r="AL49" s="27">
        <v>1182</v>
      </c>
      <c r="AM49" s="27">
        <v>590</v>
      </c>
      <c r="AN49" s="27"/>
      <c r="AO49" s="27">
        <v>204</v>
      </c>
      <c r="AP49" s="50">
        <f t="shared" si="103"/>
        <v>204</v>
      </c>
      <c r="AQ49" s="27">
        <v>123</v>
      </c>
      <c r="AR49" s="27">
        <v>204</v>
      </c>
      <c r="AS49" s="27"/>
      <c r="AT49" s="60">
        <f t="shared" si="104"/>
        <v>0</v>
      </c>
      <c r="AU49" s="27">
        <v>139</v>
      </c>
      <c r="AV49" s="60">
        <f t="shared" si="105"/>
        <v>68.137254901960787</v>
      </c>
      <c r="AW49" s="50">
        <f t="shared" si="106"/>
        <v>139</v>
      </c>
      <c r="AX49" s="60">
        <f t="shared" si="107"/>
        <v>68.137254901960787</v>
      </c>
      <c r="AY49" s="27">
        <v>84</v>
      </c>
      <c r="AZ49" s="27">
        <v>139</v>
      </c>
      <c r="BA49" s="27"/>
      <c r="BB49" s="27">
        <v>46</v>
      </c>
      <c r="BC49" s="50">
        <f t="shared" si="108"/>
        <v>46</v>
      </c>
      <c r="BD49" s="27">
        <v>28</v>
      </c>
      <c r="BE49" s="27">
        <v>46</v>
      </c>
      <c r="BF49" s="105">
        <f t="shared" si="109"/>
        <v>44674</v>
      </c>
      <c r="BG49" s="50">
        <f t="shared" si="110"/>
        <v>0</v>
      </c>
      <c r="BH49" s="50">
        <f t="shared" si="111"/>
        <v>204</v>
      </c>
      <c r="BI49" s="50">
        <f t="shared" si="112"/>
        <v>44878</v>
      </c>
      <c r="BJ49" s="50">
        <f t="shared" si="113"/>
        <v>28144</v>
      </c>
      <c r="BK49" s="50">
        <f t="shared" si="114"/>
        <v>13549</v>
      </c>
      <c r="BL49" s="50">
        <f t="shared" si="115"/>
        <v>40475</v>
      </c>
      <c r="BM49" s="50">
        <f t="shared" si="116"/>
        <v>0</v>
      </c>
      <c r="BN49" s="50">
        <f t="shared" si="117"/>
        <v>139</v>
      </c>
      <c r="BO49" s="103">
        <f t="shared" si="118"/>
        <v>40614</v>
      </c>
      <c r="BP49" s="50">
        <f t="shared" si="119"/>
        <v>24976</v>
      </c>
      <c r="BQ49" s="50">
        <f t="shared" si="120"/>
        <v>12282</v>
      </c>
      <c r="BR49" s="60">
        <f t="shared" si="74"/>
        <v>90.600796884093654</v>
      </c>
      <c r="BS49" s="60">
        <f t="shared" si="75"/>
        <v>0</v>
      </c>
      <c r="BT49" s="50">
        <f t="shared" si="76"/>
        <v>68.137254901960787</v>
      </c>
      <c r="BU49" s="60">
        <f t="shared" si="77"/>
        <v>90.49868532465797</v>
      </c>
      <c r="BV49" s="60">
        <f t="shared" si="78"/>
        <v>88.74360432063672</v>
      </c>
      <c r="BW49" s="60">
        <f t="shared" si="79"/>
        <v>90.648756365783441</v>
      </c>
      <c r="BX49" s="27">
        <v>87</v>
      </c>
      <c r="BY49" s="27"/>
      <c r="BZ49" s="27"/>
      <c r="CA49" s="50">
        <f t="shared" si="80"/>
        <v>87</v>
      </c>
      <c r="CB49" s="27">
        <v>58</v>
      </c>
      <c r="CC49" s="58" t="s">
        <v>7</v>
      </c>
      <c r="CD49" s="27"/>
      <c r="CE49" s="27"/>
      <c r="CF49" s="27"/>
      <c r="CG49" s="106">
        <f t="shared" si="81"/>
        <v>0</v>
      </c>
      <c r="CH49" s="27"/>
      <c r="CI49" s="27"/>
      <c r="CJ49" s="50">
        <f t="shared" si="121"/>
        <v>40562</v>
      </c>
      <c r="CK49" s="50">
        <f t="shared" si="122"/>
        <v>0</v>
      </c>
      <c r="CL49" s="50">
        <f t="shared" si="123"/>
        <v>139</v>
      </c>
      <c r="CM49" s="103">
        <f t="shared" si="124"/>
        <v>40701</v>
      </c>
      <c r="CN49" s="50">
        <f t="shared" si="125"/>
        <v>25034</v>
      </c>
      <c r="CO49" s="50">
        <f t="shared" si="126"/>
        <v>12282</v>
      </c>
      <c r="CP49" s="27"/>
      <c r="CQ49" s="27"/>
      <c r="CR49" s="27"/>
      <c r="CS49" s="50">
        <f t="shared" si="127"/>
        <v>0</v>
      </c>
      <c r="CT49" s="27"/>
      <c r="CU49" s="27"/>
      <c r="CV49" s="27"/>
      <c r="CW49" s="27"/>
      <c r="CX49" s="27"/>
      <c r="CY49" s="50">
        <f t="shared" si="128"/>
        <v>0</v>
      </c>
      <c r="CZ49" s="27"/>
      <c r="DA49" s="27"/>
      <c r="DE49" s="51"/>
    </row>
    <row r="50" spans="1:109" x14ac:dyDescent="0.2">
      <c r="A50" s="110">
        <v>40</v>
      </c>
      <c r="B50" s="110" t="s">
        <v>205</v>
      </c>
      <c r="C50" s="27">
        <v>178</v>
      </c>
      <c r="D50" s="27"/>
      <c r="E50" s="27"/>
      <c r="F50" s="103">
        <f t="shared" si="92"/>
        <v>178</v>
      </c>
      <c r="G50" s="27">
        <v>59</v>
      </c>
      <c r="H50" s="27"/>
      <c r="I50" s="27"/>
      <c r="J50" s="50">
        <f t="shared" si="93"/>
        <v>59</v>
      </c>
      <c r="K50" s="27"/>
      <c r="L50" s="27"/>
      <c r="M50" s="50">
        <f t="shared" si="94"/>
        <v>0</v>
      </c>
      <c r="N50" s="104"/>
      <c r="O50" s="104"/>
      <c r="P50" s="104"/>
      <c r="Q50" s="50">
        <f t="shared" si="95"/>
        <v>0</v>
      </c>
      <c r="R50" s="27">
        <v>9237</v>
      </c>
      <c r="S50" s="27"/>
      <c r="T50" s="27"/>
      <c r="U50" s="50">
        <f t="shared" si="96"/>
        <v>9237</v>
      </c>
      <c r="V50" s="27">
        <v>7085</v>
      </c>
      <c r="W50" s="27">
        <v>916</v>
      </c>
      <c r="X50" s="27">
        <v>6360</v>
      </c>
      <c r="Y50" s="60">
        <f t="shared" si="97"/>
        <v>68.853523871386813</v>
      </c>
      <c r="Z50" s="27"/>
      <c r="AA50" s="60">
        <f t="shared" si="98"/>
        <v>0</v>
      </c>
      <c r="AB50" s="27"/>
      <c r="AC50" s="60">
        <f t="shared" si="99"/>
        <v>0</v>
      </c>
      <c r="AD50" s="103">
        <f t="shared" si="100"/>
        <v>6360</v>
      </c>
      <c r="AE50" s="60">
        <f t="shared" si="101"/>
        <v>68.853523871386813</v>
      </c>
      <c r="AF50" s="27">
        <v>4398</v>
      </c>
      <c r="AG50" s="27">
        <v>681</v>
      </c>
      <c r="AH50" s="27">
        <v>181</v>
      </c>
      <c r="AI50" s="27"/>
      <c r="AJ50" s="27"/>
      <c r="AK50" s="50">
        <f t="shared" si="102"/>
        <v>181</v>
      </c>
      <c r="AL50" s="27">
        <v>74</v>
      </c>
      <c r="AM50" s="27">
        <v>66</v>
      </c>
      <c r="AN50" s="27"/>
      <c r="AO50" s="27"/>
      <c r="AP50" s="50">
        <f t="shared" si="103"/>
        <v>0</v>
      </c>
      <c r="AQ50" s="27"/>
      <c r="AR50" s="27"/>
      <c r="AS50" s="27"/>
      <c r="AT50" s="60">
        <f t="shared" si="104"/>
        <v>0</v>
      </c>
      <c r="AU50" s="27"/>
      <c r="AV50" s="60">
        <f t="shared" si="105"/>
        <v>0</v>
      </c>
      <c r="AW50" s="50">
        <f t="shared" si="106"/>
        <v>0</v>
      </c>
      <c r="AX50" s="60">
        <f t="shared" si="107"/>
        <v>0</v>
      </c>
      <c r="AY50" s="27"/>
      <c r="AZ50" s="27"/>
      <c r="BA50" s="27"/>
      <c r="BB50" s="27"/>
      <c r="BC50" s="50">
        <f t="shared" si="108"/>
        <v>0</v>
      </c>
      <c r="BD50" s="27"/>
      <c r="BE50" s="27"/>
      <c r="BF50" s="105">
        <f t="shared" si="109"/>
        <v>9237</v>
      </c>
      <c r="BG50" s="50">
        <f t="shared" si="110"/>
        <v>0</v>
      </c>
      <c r="BH50" s="50">
        <f t="shared" si="111"/>
        <v>0</v>
      </c>
      <c r="BI50" s="50">
        <f t="shared" si="112"/>
        <v>9237</v>
      </c>
      <c r="BJ50" s="50">
        <f t="shared" si="113"/>
        <v>7085</v>
      </c>
      <c r="BK50" s="50">
        <f t="shared" si="114"/>
        <v>916</v>
      </c>
      <c r="BL50" s="50">
        <f t="shared" si="115"/>
        <v>6360</v>
      </c>
      <c r="BM50" s="50">
        <f t="shared" si="116"/>
        <v>0</v>
      </c>
      <c r="BN50" s="50">
        <f t="shared" si="117"/>
        <v>0</v>
      </c>
      <c r="BO50" s="103">
        <f t="shared" si="118"/>
        <v>6360</v>
      </c>
      <c r="BP50" s="50">
        <f t="shared" si="119"/>
        <v>4398</v>
      </c>
      <c r="BQ50" s="50">
        <f t="shared" si="120"/>
        <v>681</v>
      </c>
      <c r="BR50" s="60">
        <f t="shared" si="74"/>
        <v>68.853523871386813</v>
      </c>
      <c r="BS50" s="60">
        <f t="shared" si="75"/>
        <v>0</v>
      </c>
      <c r="BT50" s="50">
        <f t="shared" si="76"/>
        <v>0</v>
      </c>
      <c r="BU50" s="60">
        <f t="shared" si="77"/>
        <v>68.853523871386813</v>
      </c>
      <c r="BV50" s="60">
        <f t="shared" si="78"/>
        <v>62.074805928016943</v>
      </c>
      <c r="BW50" s="60">
        <f t="shared" si="79"/>
        <v>74.344978165938869</v>
      </c>
      <c r="BX50" s="27">
        <v>7</v>
      </c>
      <c r="BY50" s="27"/>
      <c r="BZ50" s="27"/>
      <c r="CA50" s="50">
        <f t="shared" si="80"/>
        <v>7</v>
      </c>
      <c r="CB50" s="27">
        <v>5</v>
      </c>
      <c r="CC50" s="58" t="s">
        <v>7</v>
      </c>
      <c r="CD50" s="27"/>
      <c r="CE50" s="27"/>
      <c r="CF50" s="27"/>
      <c r="CG50" s="106">
        <f t="shared" si="81"/>
        <v>0</v>
      </c>
      <c r="CH50" s="27"/>
      <c r="CI50" s="27"/>
      <c r="CJ50" s="50">
        <f t="shared" si="121"/>
        <v>6367</v>
      </c>
      <c r="CK50" s="50">
        <f t="shared" si="122"/>
        <v>0</v>
      </c>
      <c r="CL50" s="50">
        <f t="shared" si="123"/>
        <v>0</v>
      </c>
      <c r="CM50" s="103">
        <f t="shared" si="124"/>
        <v>6367</v>
      </c>
      <c r="CN50" s="50">
        <f t="shared" si="125"/>
        <v>4403</v>
      </c>
      <c r="CO50" s="50">
        <f t="shared" si="126"/>
        <v>681</v>
      </c>
      <c r="CP50" s="27">
        <v>164</v>
      </c>
      <c r="CQ50" s="27"/>
      <c r="CR50" s="27"/>
      <c r="CS50" s="50">
        <f t="shared" si="127"/>
        <v>164</v>
      </c>
      <c r="CT50" s="27">
        <v>77</v>
      </c>
      <c r="CU50" s="27">
        <v>22</v>
      </c>
      <c r="CV50" s="27"/>
      <c r="CW50" s="27"/>
      <c r="CX50" s="27"/>
      <c r="CY50" s="50">
        <f t="shared" si="128"/>
        <v>0</v>
      </c>
      <c r="CZ50" s="27"/>
      <c r="DA50" s="27"/>
      <c r="DE50" s="51"/>
    </row>
    <row r="51" spans="1:109" x14ac:dyDescent="0.2">
      <c r="A51" s="110">
        <v>41</v>
      </c>
      <c r="B51" s="110" t="s">
        <v>225</v>
      </c>
      <c r="C51" s="27">
        <v>4</v>
      </c>
      <c r="D51" s="27"/>
      <c r="E51" s="27"/>
      <c r="F51" s="103">
        <f t="shared" si="92"/>
        <v>4</v>
      </c>
      <c r="G51" s="27">
        <v>3</v>
      </c>
      <c r="H51" s="27"/>
      <c r="I51" s="27"/>
      <c r="J51" s="50">
        <f t="shared" si="93"/>
        <v>3</v>
      </c>
      <c r="K51" s="27"/>
      <c r="L51" s="27"/>
      <c r="M51" s="50">
        <f t="shared" si="94"/>
        <v>0</v>
      </c>
      <c r="N51" s="104"/>
      <c r="O51" s="104"/>
      <c r="P51" s="104"/>
      <c r="Q51" s="50">
        <f t="shared" si="95"/>
        <v>0</v>
      </c>
      <c r="R51" s="27">
        <v>765</v>
      </c>
      <c r="S51" s="27"/>
      <c r="T51" s="27"/>
      <c r="U51" s="50">
        <f t="shared" si="96"/>
        <v>765</v>
      </c>
      <c r="V51" s="27">
        <v>449</v>
      </c>
      <c r="W51" s="27">
        <v>127</v>
      </c>
      <c r="X51" s="27">
        <v>296</v>
      </c>
      <c r="Y51" s="60">
        <f t="shared" si="97"/>
        <v>38.692810457516337</v>
      </c>
      <c r="Z51" s="27"/>
      <c r="AA51" s="60">
        <f t="shared" si="98"/>
        <v>0</v>
      </c>
      <c r="AB51" s="27"/>
      <c r="AC51" s="60">
        <f t="shared" si="99"/>
        <v>0</v>
      </c>
      <c r="AD51" s="103">
        <f t="shared" si="100"/>
        <v>296</v>
      </c>
      <c r="AE51" s="60">
        <f t="shared" si="101"/>
        <v>38.692810457516337</v>
      </c>
      <c r="AF51" s="27">
        <v>231</v>
      </c>
      <c r="AG51" s="27">
        <v>81</v>
      </c>
      <c r="AH51" s="27">
        <v>10</v>
      </c>
      <c r="AI51" s="27"/>
      <c r="AJ51" s="27"/>
      <c r="AK51" s="50">
        <f t="shared" si="102"/>
        <v>10</v>
      </c>
      <c r="AL51" s="27">
        <v>6</v>
      </c>
      <c r="AM51" s="27">
        <v>1</v>
      </c>
      <c r="AN51" s="27"/>
      <c r="AO51" s="27"/>
      <c r="AP51" s="50">
        <f t="shared" si="103"/>
        <v>0</v>
      </c>
      <c r="AQ51" s="27"/>
      <c r="AR51" s="27"/>
      <c r="AS51" s="27"/>
      <c r="AT51" s="60">
        <f t="shared" si="104"/>
        <v>0</v>
      </c>
      <c r="AU51" s="27"/>
      <c r="AV51" s="60">
        <f t="shared" si="105"/>
        <v>0</v>
      </c>
      <c r="AW51" s="50">
        <f t="shared" si="106"/>
        <v>0</v>
      </c>
      <c r="AX51" s="60">
        <f t="shared" si="107"/>
        <v>0</v>
      </c>
      <c r="AY51" s="27"/>
      <c r="AZ51" s="27"/>
      <c r="BA51" s="27"/>
      <c r="BB51" s="27"/>
      <c r="BC51" s="50">
        <f t="shared" si="108"/>
        <v>0</v>
      </c>
      <c r="BD51" s="27"/>
      <c r="BE51" s="27"/>
      <c r="BF51" s="105">
        <f t="shared" si="109"/>
        <v>765</v>
      </c>
      <c r="BG51" s="50">
        <f t="shared" si="110"/>
        <v>0</v>
      </c>
      <c r="BH51" s="50">
        <f t="shared" si="111"/>
        <v>0</v>
      </c>
      <c r="BI51" s="50">
        <f t="shared" si="112"/>
        <v>765</v>
      </c>
      <c r="BJ51" s="50">
        <f t="shared" si="113"/>
        <v>449</v>
      </c>
      <c r="BK51" s="50">
        <f t="shared" si="114"/>
        <v>127</v>
      </c>
      <c r="BL51" s="50">
        <f t="shared" si="115"/>
        <v>296</v>
      </c>
      <c r="BM51" s="50">
        <f t="shared" si="116"/>
        <v>0</v>
      </c>
      <c r="BN51" s="50">
        <f t="shared" si="117"/>
        <v>0</v>
      </c>
      <c r="BO51" s="103">
        <f t="shared" si="118"/>
        <v>296</v>
      </c>
      <c r="BP51" s="50">
        <f t="shared" si="119"/>
        <v>231</v>
      </c>
      <c r="BQ51" s="50">
        <f t="shared" si="120"/>
        <v>81</v>
      </c>
      <c r="BR51" s="60">
        <f t="shared" si="74"/>
        <v>38.692810457516337</v>
      </c>
      <c r="BS51" s="60">
        <f t="shared" si="75"/>
        <v>0</v>
      </c>
      <c r="BT51" s="50">
        <f t="shared" si="76"/>
        <v>0</v>
      </c>
      <c r="BU51" s="60">
        <f t="shared" si="77"/>
        <v>38.692810457516337</v>
      </c>
      <c r="BV51" s="60">
        <f t="shared" si="78"/>
        <v>51.44766146993318</v>
      </c>
      <c r="BW51" s="60">
        <f t="shared" si="79"/>
        <v>63.779527559055119</v>
      </c>
      <c r="BX51" s="27"/>
      <c r="BY51" s="27"/>
      <c r="BZ51" s="27"/>
      <c r="CA51" s="50">
        <f t="shared" si="80"/>
        <v>0</v>
      </c>
      <c r="CB51" s="27"/>
      <c r="CC51" s="58" t="s">
        <v>7</v>
      </c>
      <c r="CD51" s="27"/>
      <c r="CE51" s="27"/>
      <c r="CF51" s="27"/>
      <c r="CG51" s="106">
        <f t="shared" si="81"/>
        <v>0</v>
      </c>
      <c r="CH51" s="27"/>
      <c r="CI51" s="27"/>
      <c r="CJ51" s="50">
        <f t="shared" si="121"/>
        <v>296</v>
      </c>
      <c r="CK51" s="50">
        <f t="shared" si="122"/>
        <v>0</v>
      </c>
      <c r="CL51" s="50">
        <f t="shared" si="123"/>
        <v>0</v>
      </c>
      <c r="CM51" s="103">
        <f t="shared" si="124"/>
        <v>296</v>
      </c>
      <c r="CN51" s="50">
        <f t="shared" si="125"/>
        <v>231</v>
      </c>
      <c r="CO51" s="50">
        <f t="shared" si="126"/>
        <v>81</v>
      </c>
      <c r="CP51" s="27">
        <v>7</v>
      </c>
      <c r="CQ51" s="27"/>
      <c r="CR51" s="27"/>
      <c r="CS51" s="50">
        <f t="shared" si="127"/>
        <v>7</v>
      </c>
      <c r="CT51" s="27">
        <v>4</v>
      </c>
      <c r="CU51" s="27"/>
      <c r="CV51" s="27"/>
      <c r="CW51" s="27"/>
      <c r="CX51" s="27"/>
      <c r="CY51" s="50">
        <f t="shared" si="128"/>
        <v>0</v>
      </c>
      <c r="CZ51" s="27"/>
      <c r="DA51" s="27"/>
      <c r="DE51" s="51"/>
    </row>
    <row r="52" spans="1:109" x14ac:dyDescent="0.2">
      <c r="A52" s="110">
        <v>42</v>
      </c>
      <c r="B52" s="110" t="s">
        <v>192</v>
      </c>
      <c r="C52" s="27">
        <v>110</v>
      </c>
      <c r="D52" s="27">
        <v>1</v>
      </c>
      <c r="E52" s="27">
        <v>2</v>
      </c>
      <c r="F52" s="103">
        <f t="shared" si="92"/>
        <v>113</v>
      </c>
      <c r="G52" s="27">
        <v>12</v>
      </c>
      <c r="H52" s="27"/>
      <c r="I52" s="27"/>
      <c r="J52" s="50">
        <f t="shared" si="93"/>
        <v>12</v>
      </c>
      <c r="K52" s="27">
        <v>1</v>
      </c>
      <c r="L52" s="27">
        <v>2</v>
      </c>
      <c r="M52" s="50">
        <f t="shared" si="94"/>
        <v>3</v>
      </c>
      <c r="N52" s="104">
        <v>2</v>
      </c>
      <c r="O52" s="104"/>
      <c r="P52" s="104"/>
      <c r="Q52" s="50">
        <f t="shared" si="95"/>
        <v>2</v>
      </c>
      <c r="R52" s="27">
        <v>9704</v>
      </c>
      <c r="S52" s="27"/>
      <c r="T52" s="27"/>
      <c r="U52" s="50">
        <f t="shared" si="96"/>
        <v>9704</v>
      </c>
      <c r="V52" s="27">
        <v>6740</v>
      </c>
      <c r="W52" s="27">
        <v>2911</v>
      </c>
      <c r="X52" s="27">
        <v>7061</v>
      </c>
      <c r="Y52" s="60">
        <f t="shared" si="97"/>
        <v>72.763808738664466</v>
      </c>
      <c r="Z52" s="27"/>
      <c r="AA52" s="60">
        <f t="shared" si="98"/>
        <v>0</v>
      </c>
      <c r="AB52" s="27"/>
      <c r="AC52" s="60">
        <f t="shared" si="99"/>
        <v>0</v>
      </c>
      <c r="AD52" s="103">
        <f t="shared" si="100"/>
        <v>7061</v>
      </c>
      <c r="AE52" s="60">
        <f t="shared" si="101"/>
        <v>72.763808738664466</v>
      </c>
      <c r="AF52" s="27">
        <v>4752</v>
      </c>
      <c r="AG52" s="27">
        <v>1803</v>
      </c>
      <c r="AH52" s="27">
        <v>1085</v>
      </c>
      <c r="AI52" s="27"/>
      <c r="AJ52" s="27"/>
      <c r="AK52" s="50">
        <f t="shared" si="102"/>
        <v>1085</v>
      </c>
      <c r="AL52" s="27">
        <v>711</v>
      </c>
      <c r="AM52" s="27">
        <v>267</v>
      </c>
      <c r="AN52" s="27">
        <v>148</v>
      </c>
      <c r="AO52" s="27">
        <v>1509</v>
      </c>
      <c r="AP52" s="50">
        <f t="shared" si="103"/>
        <v>1657</v>
      </c>
      <c r="AQ52" s="27">
        <v>1402</v>
      </c>
      <c r="AR52" s="27">
        <v>1657</v>
      </c>
      <c r="AS52" s="27">
        <v>148</v>
      </c>
      <c r="AT52" s="60">
        <f t="shared" si="104"/>
        <v>100</v>
      </c>
      <c r="AU52" s="27">
        <v>1509</v>
      </c>
      <c r="AV52" s="60">
        <f t="shared" si="105"/>
        <v>100</v>
      </c>
      <c r="AW52" s="50">
        <f t="shared" si="106"/>
        <v>1657</v>
      </c>
      <c r="AX52" s="60">
        <f t="shared" si="107"/>
        <v>100</v>
      </c>
      <c r="AY52" s="27">
        <v>1402</v>
      </c>
      <c r="AZ52" s="27">
        <v>1657</v>
      </c>
      <c r="BA52" s="27">
        <v>20</v>
      </c>
      <c r="BB52" s="27">
        <v>133</v>
      </c>
      <c r="BC52" s="50">
        <f t="shared" si="108"/>
        <v>153</v>
      </c>
      <c r="BD52" s="27">
        <v>113</v>
      </c>
      <c r="BE52" s="27">
        <v>153</v>
      </c>
      <c r="BF52" s="105">
        <f t="shared" si="109"/>
        <v>9704</v>
      </c>
      <c r="BG52" s="50">
        <f t="shared" si="110"/>
        <v>148</v>
      </c>
      <c r="BH52" s="50">
        <f t="shared" si="111"/>
        <v>1509</v>
      </c>
      <c r="BI52" s="50">
        <f t="shared" si="112"/>
        <v>11361</v>
      </c>
      <c r="BJ52" s="50">
        <f t="shared" si="113"/>
        <v>8142</v>
      </c>
      <c r="BK52" s="50">
        <f t="shared" si="114"/>
        <v>4568</v>
      </c>
      <c r="BL52" s="50">
        <f t="shared" si="115"/>
        <v>7061</v>
      </c>
      <c r="BM52" s="50">
        <f t="shared" si="116"/>
        <v>148</v>
      </c>
      <c r="BN52" s="50">
        <f t="shared" si="117"/>
        <v>1509</v>
      </c>
      <c r="BO52" s="103">
        <f t="shared" si="118"/>
        <v>8718</v>
      </c>
      <c r="BP52" s="50">
        <f t="shared" si="119"/>
        <v>6154</v>
      </c>
      <c r="BQ52" s="50">
        <f t="shared" si="120"/>
        <v>3460</v>
      </c>
      <c r="BR52" s="60">
        <f t="shared" si="74"/>
        <v>72.763808738664466</v>
      </c>
      <c r="BS52" s="60">
        <f t="shared" si="75"/>
        <v>100</v>
      </c>
      <c r="BT52" s="50">
        <f t="shared" si="76"/>
        <v>100</v>
      </c>
      <c r="BU52" s="60">
        <f t="shared" si="77"/>
        <v>76.73620279904938</v>
      </c>
      <c r="BV52" s="60">
        <f t="shared" si="78"/>
        <v>75.583394743306314</v>
      </c>
      <c r="BW52" s="60">
        <f t="shared" si="79"/>
        <v>75.744308231173378</v>
      </c>
      <c r="BX52" s="27">
        <v>7</v>
      </c>
      <c r="BY52" s="27"/>
      <c r="BZ52" s="27"/>
      <c r="CA52" s="50">
        <f t="shared" si="80"/>
        <v>7</v>
      </c>
      <c r="CB52" s="27">
        <v>4</v>
      </c>
      <c r="CC52" s="58" t="s">
        <v>7</v>
      </c>
      <c r="CD52" s="27"/>
      <c r="CE52" s="27"/>
      <c r="CF52" s="27"/>
      <c r="CG52" s="106">
        <f t="shared" si="81"/>
        <v>0</v>
      </c>
      <c r="CH52" s="27"/>
      <c r="CI52" s="27"/>
      <c r="CJ52" s="50">
        <f t="shared" si="121"/>
        <v>7068</v>
      </c>
      <c r="CK52" s="50">
        <f t="shared" si="122"/>
        <v>148</v>
      </c>
      <c r="CL52" s="50">
        <f t="shared" si="123"/>
        <v>1509</v>
      </c>
      <c r="CM52" s="103">
        <f t="shared" si="124"/>
        <v>8725</v>
      </c>
      <c r="CN52" s="50">
        <f t="shared" si="125"/>
        <v>6158</v>
      </c>
      <c r="CO52" s="50">
        <f t="shared" si="126"/>
        <v>3460</v>
      </c>
      <c r="CP52" s="27">
        <v>25</v>
      </c>
      <c r="CQ52" s="27"/>
      <c r="CR52" s="27"/>
      <c r="CS52" s="50">
        <f t="shared" si="127"/>
        <v>25</v>
      </c>
      <c r="CT52" s="27">
        <v>19</v>
      </c>
      <c r="CU52" s="27">
        <v>1</v>
      </c>
      <c r="CV52" s="27"/>
      <c r="CW52" s="27"/>
      <c r="CX52" s="27"/>
      <c r="CY52" s="50">
        <f t="shared" si="128"/>
        <v>0</v>
      </c>
      <c r="CZ52" s="27"/>
      <c r="DA52" s="27"/>
      <c r="DE52" s="51"/>
    </row>
    <row r="53" spans="1:109" x14ac:dyDescent="0.2">
      <c r="A53" s="26"/>
      <c r="B53" s="30"/>
      <c r="C53" s="89"/>
      <c r="D53" s="89"/>
      <c r="E53" s="89"/>
      <c r="F53" s="90">
        <f>SUM(F39:F52)</f>
        <v>3624</v>
      </c>
      <c r="G53" s="89"/>
      <c r="H53" s="89"/>
      <c r="I53" s="89"/>
      <c r="J53" s="91">
        <f>SUM(J39:J52)</f>
        <v>742</v>
      </c>
      <c r="K53" s="89"/>
      <c r="L53" s="89"/>
      <c r="M53" s="91">
        <f>SUM(M39:M52)</f>
        <v>15</v>
      </c>
      <c r="N53" s="92"/>
      <c r="O53" s="92"/>
      <c r="P53" s="92"/>
      <c r="Q53" s="91">
        <f>SUM(Q39:Q52)</f>
        <v>154</v>
      </c>
      <c r="R53" s="89"/>
      <c r="S53" s="89"/>
      <c r="T53" s="89"/>
      <c r="U53" s="91">
        <f>SUM(U39:U52)</f>
        <v>272809</v>
      </c>
      <c r="V53" s="89"/>
      <c r="W53" s="89"/>
      <c r="X53" s="89"/>
      <c r="Y53" s="93">
        <f t="shared" si="4"/>
        <v>0</v>
      </c>
      <c r="Z53" s="89"/>
      <c r="AA53" s="93">
        <f t="shared" si="5"/>
        <v>0</v>
      </c>
      <c r="AB53" s="89"/>
      <c r="AC53" s="93">
        <f t="shared" si="6"/>
        <v>0</v>
      </c>
      <c r="AD53" s="90">
        <f>SUM(AD39:AD52)</f>
        <v>180015</v>
      </c>
      <c r="AE53" s="93">
        <f t="shared" si="32"/>
        <v>65.985726277358879</v>
      </c>
      <c r="AF53" s="89"/>
      <c r="AG53" s="89"/>
      <c r="AH53" s="89"/>
      <c r="AI53" s="89"/>
      <c r="AJ53" s="89"/>
      <c r="AK53" s="91">
        <f>SUM(AK39:AK52)</f>
        <v>15549</v>
      </c>
      <c r="AL53" s="89"/>
      <c r="AM53" s="89"/>
      <c r="AN53" s="89"/>
      <c r="AO53" s="89"/>
      <c r="AP53" s="91">
        <f>SUM(AP39:AP52)</f>
        <v>10725</v>
      </c>
      <c r="AQ53" s="89"/>
      <c r="AR53" s="89"/>
      <c r="AS53" s="89"/>
      <c r="AT53" s="93">
        <f t="shared" si="9"/>
        <v>0</v>
      </c>
      <c r="AU53" s="89"/>
      <c r="AV53" s="93">
        <f t="shared" si="10"/>
        <v>0</v>
      </c>
      <c r="AW53" s="91">
        <f>SUM(AW39:AW52)</f>
        <v>9710</v>
      </c>
      <c r="AX53" s="93">
        <f t="shared" si="11"/>
        <v>90.536130536130543</v>
      </c>
      <c r="AY53" s="89"/>
      <c r="AZ53" s="89"/>
      <c r="BA53" s="89"/>
      <c r="BB53" s="89"/>
      <c r="BC53" s="91">
        <f t="shared" si="12"/>
        <v>0</v>
      </c>
      <c r="BD53" s="89"/>
      <c r="BE53" s="89"/>
      <c r="BF53" s="94">
        <f t="shared" si="34"/>
        <v>0</v>
      </c>
      <c r="BG53" s="91"/>
      <c r="BH53" s="91"/>
      <c r="BI53" s="91">
        <f>SUM(BI39:BI52)</f>
        <v>283534</v>
      </c>
      <c r="BJ53" s="91"/>
      <c r="BK53" s="91"/>
      <c r="BL53" s="91">
        <f t="shared" si="36"/>
        <v>0</v>
      </c>
      <c r="BM53" s="91"/>
      <c r="BN53" s="91"/>
      <c r="BO53" s="90">
        <f>SUM(BO39:BO52)</f>
        <v>189725</v>
      </c>
      <c r="BP53" s="91"/>
      <c r="BQ53" s="91"/>
      <c r="BR53" s="93">
        <f t="shared" si="37"/>
        <v>0</v>
      </c>
      <c r="BS53" s="93">
        <f t="shared" si="38"/>
        <v>0</v>
      </c>
      <c r="BT53" s="91">
        <f t="shared" si="22"/>
        <v>0</v>
      </c>
      <c r="BU53" s="93">
        <f t="shared" si="23"/>
        <v>66.914373584825796</v>
      </c>
      <c r="BV53" s="93">
        <f t="shared" si="24"/>
        <v>0</v>
      </c>
      <c r="BW53" s="93">
        <f t="shared" si="25"/>
        <v>0</v>
      </c>
      <c r="BX53" s="89"/>
      <c r="BY53" s="89"/>
      <c r="BZ53" s="89"/>
      <c r="CA53" s="91"/>
      <c r="CB53" s="89"/>
      <c r="CC53" s="95" t="s">
        <v>7</v>
      </c>
      <c r="CD53" s="89"/>
      <c r="CE53" s="89"/>
      <c r="CF53" s="89"/>
      <c r="CG53" s="96"/>
      <c r="CH53" s="89"/>
      <c r="CI53" s="89"/>
      <c r="CJ53" s="91"/>
      <c r="CK53" s="91"/>
      <c r="CL53" s="91"/>
      <c r="CM53" s="90">
        <f>SUM(CM39:CM52)</f>
        <v>194322</v>
      </c>
      <c r="CN53" s="91"/>
      <c r="CO53" s="91"/>
      <c r="CP53" s="89"/>
      <c r="CQ53" s="89"/>
      <c r="CR53" s="89"/>
      <c r="CS53" s="91">
        <f t="shared" si="28"/>
        <v>0</v>
      </c>
      <c r="CT53" s="89"/>
      <c r="CU53" s="89"/>
      <c r="CV53" s="89"/>
      <c r="CW53" s="89"/>
      <c r="CX53" s="89"/>
      <c r="CY53" s="91">
        <f t="shared" si="29"/>
        <v>0</v>
      </c>
      <c r="CZ53" s="89"/>
      <c r="DA53" s="89"/>
      <c r="DE53" s="51"/>
    </row>
    <row r="54" spans="1:109" ht="15.75" x14ac:dyDescent="0.2">
      <c r="A54" s="31"/>
      <c r="B54" s="23" t="s">
        <v>258</v>
      </c>
      <c r="C54" s="97"/>
      <c r="D54" s="97"/>
      <c r="E54" s="97"/>
      <c r="F54" s="98"/>
      <c r="G54" s="97"/>
      <c r="H54" s="97"/>
      <c r="I54" s="97"/>
      <c r="J54" s="99"/>
      <c r="K54" s="97"/>
      <c r="L54" s="97"/>
      <c r="M54" s="99"/>
      <c r="N54" s="97"/>
      <c r="O54" s="97"/>
      <c r="P54" s="97"/>
      <c r="Q54" s="99"/>
      <c r="R54" s="97"/>
      <c r="S54" s="97"/>
      <c r="T54" s="97"/>
      <c r="U54" s="99"/>
      <c r="V54" s="97"/>
      <c r="W54" s="97"/>
      <c r="X54" s="97"/>
      <c r="Y54" s="100"/>
      <c r="Z54" s="97"/>
      <c r="AA54" s="102"/>
      <c r="AB54" s="97"/>
      <c r="AC54" s="100"/>
      <c r="AD54" s="98"/>
      <c r="AE54" s="100"/>
      <c r="AF54" s="97"/>
      <c r="AG54" s="97"/>
      <c r="AH54" s="97"/>
      <c r="AI54" s="97"/>
      <c r="AJ54" s="97"/>
      <c r="AK54" s="99"/>
      <c r="AL54" s="97"/>
      <c r="AM54" s="97"/>
      <c r="AN54" s="97"/>
      <c r="AO54" s="97"/>
      <c r="AP54" s="99"/>
      <c r="AQ54" s="97"/>
      <c r="AR54" s="97"/>
      <c r="AS54" s="97"/>
      <c r="AT54" s="102"/>
      <c r="AU54" s="97"/>
      <c r="AV54" s="102"/>
      <c r="AW54" s="97"/>
      <c r="AX54" s="102"/>
      <c r="AY54" s="97"/>
      <c r="AZ54" s="97"/>
      <c r="BA54" s="97"/>
      <c r="BB54" s="97"/>
      <c r="BC54" s="99"/>
      <c r="BD54" s="97"/>
      <c r="BE54" s="97"/>
      <c r="BF54" s="99"/>
      <c r="BG54" s="99"/>
      <c r="BH54" s="99"/>
      <c r="BI54" s="99"/>
      <c r="BJ54" s="99"/>
      <c r="BK54" s="99"/>
      <c r="BL54" s="99"/>
      <c r="BM54" s="99"/>
      <c r="BN54" s="99"/>
      <c r="BO54" s="98"/>
      <c r="BP54" s="99"/>
      <c r="BQ54" s="99"/>
      <c r="BR54" s="100"/>
      <c r="BS54" s="100"/>
      <c r="BT54" s="99"/>
      <c r="BU54" s="100"/>
      <c r="BV54" s="100"/>
      <c r="BW54" s="102"/>
      <c r="BX54" s="97"/>
      <c r="BY54" s="97"/>
      <c r="BZ54" s="97"/>
      <c r="CA54" s="99"/>
      <c r="CB54" s="97"/>
      <c r="CC54" s="101"/>
      <c r="CD54" s="97"/>
      <c r="CE54" s="97"/>
      <c r="CF54" s="97"/>
      <c r="CG54" s="99"/>
      <c r="CH54" s="97"/>
      <c r="CI54" s="97"/>
      <c r="CJ54" s="99"/>
      <c r="CK54" s="99"/>
      <c r="CL54" s="99"/>
      <c r="CM54" s="98"/>
      <c r="CN54" s="99"/>
      <c r="CO54" s="99"/>
      <c r="CP54" s="97"/>
      <c r="CQ54" s="97"/>
      <c r="CR54" s="97"/>
      <c r="CS54" s="99"/>
      <c r="CT54" s="97"/>
      <c r="CU54" s="97"/>
      <c r="CV54" s="97"/>
      <c r="CW54" s="97"/>
      <c r="CX54" s="97"/>
      <c r="CY54" s="99"/>
      <c r="CZ54" s="97"/>
      <c r="DA54" s="97"/>
      <c r="DE54" s="51"/>
    </row>
    <row r="55" spans="1:109" x14ac:dyDescent="0.2">
      <c r="A55" s="109">
        <v>43</v>
      </c>
      <c r="B55" s="109" t="s">
        <v>207</v>
      </c>
      <c r="C55" s="27">
        <v>60</v>
      </c>
      <c r="D55" s="27"/>
      <c r="E55" s="27"/>
      <c r="F55" s="103">
        <f t="shared" si="0"/>
        <v>60</v>
      </c>
      <c r="G55" s="27">
        <v>8</v>
      </c>
      <c r="H55" s="27"/>
      <c r="I55" s="27"/>
      <c r="J55" s="50">
        <f t="shared" si="1"/>
        <v>8</v>
      </c>
      <c r="K55" s="27"/>
      <c r="L55" s="27"/>
      <c r="M55" s="50">
        <f t="shared" ref="M55:M65" si="129">SUM(K55:L55)</f>
        <v>0</v>
      </c>
      <c r="N55" s="104">
        <v>2</v>
      </c>
      <c r="O55" s="104"/>
      <c r="P55" s="104"/>
      <c r="Q55" s="50">
        <f t="shared" si="30"/>
        <v>2</v>
      </c>
      <c r="R55" s="27">
        <v>5371</v>
      </c>
      <c r="S55" s="27"/>
      <c r="T55" s="27"/>
      <c r="U55" s="50">
        <f t="shared" si="3"/>
        <v>5371</v>
      </c>
      <c r="V55" s="27">
        <v>2895</v>
      </c>
      <c r="W55" s="27">
        <v>1870</v>
      </c>
      <c r="X55" s="27">
        <v>3423</v>
      </c>
      <c r="Y55" s="60">
        <f t="shared" si="4"/>
        <v>63.731148761869299</v>
      </c>
      <c r="Z55" s="27"/>
      <c r="AA55" s="60">
        <f t="shared" si="5"/>
        <v>0</v>
      </c>
      <c r="AB55" s="27"/>
      <c r="AC55" s="60">
        <f t="shared" ref="AC55:AC72" si="130">IF(T55=0,0,AB55/T55%)</f>
        <v>0</v>
      </c>
      <c r="AD55" s="103">
        <f t="shared" si="31"/>
        <v>3423</v>
      </c>
      <c r="AE55" s="60">
        <f t="shared" si="32"/>
        <v>63.731148761869299</v>
      </c>
      <c r="AF55" s="27">
        <v>2122</v>
      </c>
      <c r="AG55" s="27">
        <v>999</v>
      </c>
      <c r="AH55" s="27">
        <v>383</v>
      </c>
      <c r="AI55" s="27"/>
      <c r="AJ55" s="27"/>
      <c r="AK55" s="50">
        <f t="shared" si="7"/>
        <v>383</v>
      </c>
      <c r="AL55" s="27">
        <v>307</v>
      </c>
      <c r="AM55" s="27">
        <v>105</v>
      </c>
      <c r="AN55" s="27"/>
      <c r="AO55" s="27"/>
      <c r="AP55" s="50">
        <f t="shared" ref="AP55:AP65" si="131">SUM(AN55:AO55)</f>
        <v>0</v>
      </c>
      <c r="AQ55" s="27"/>
      <c r="AR55" s="27"/>
      <c r="AS55" s="27"/>
      <c r="AT55" s="60">
        <f t="shared" ref="AT55:AT72" si="132">IF(AN55=0,0,AS55/AN55%)</f>
        <v>0</v>
      </c>
      <c r="AU55" s="27"/>
      <c r="AV55" s="60">
        <f t="shared" ref="AV55:AV72" si="133">IF(AO55=0,0,AU55/AO55%)</f>
        <v>0</v>
      </c>
      <c r="AW55" s="50">
        <f t="shared" si="33"/>
        <v>0</v>
      </c>
      <c r="AX55" s="60">
        <f t="shared" ref="AX55:AX72" si="134">IF(AP55=0,0,AW55/AP55%)</f>
        <v>0</v>
      </c>
      <c r="AY55" s="27"/>
      <c r="AZ55" s="27"/>
      <c r="BA55" s="27"/>
      <c r="BB55" s="27"/>
      <c r="BC55" s="50">
        <f t="shared" ref="BC55:BC72" si="135">SUM(BA55:BB55)</f>
        <v>0</v>
      </c>
      <c r="BD55" s="27"/>
      <c r="BE55" s="27"/>
      <c r="BF55" s="105">
        <f t="shared" si="34"/>
        <v>5371</v>
      </c>
      <c r="BG55" s="50">
        <f t="shared" ref="BG55:BG65" si="136">S55+AN55</f>
        <v>0</v>
      </c>
      <c r="BH55" s="50">
        <f t="shared" ref="BH55:BH65" si="137">T55+AO55</f>
        <v>0</v>
      </c>
      <c r="BI55" s="50">
        <f t="shared" si="35"/>
        <v>5371</v>
      </c>
      <c r="BJ55" s="50">
        <f t="shared" ref="BJ55:BJ65" si="138">V55+AQ55</f>
        <v>2895</v>
      </c>
      <c r="BK55" s="50">
        <f t="shared" ref="BK55:BK65" si="139">W55+AR55</f>
        <v>1870</v>
      </c>
      <c r="BL55" s="50">
        <f t="shared" si="36"/>
        <v>3423</v>
      </c>
      <c r="BM55" s="50">
        <f t="shared" ref="BM55:BM65" si="140">Z55+AS55</f>
        <v>0</v>
      </c>
      <c r="BN55" s="50">
        <f t="shared" ref="BN55:BN65" si="141">AB55+AU55</f>
        <v>0</v>
      </c>
      <c r="BO55" s="103">
        <f t="shared" si="19"/>
        <v>3423</v>
      </c>
      <c r="BP55" s="50">
        <f t="shared" ref="BP55:BP65" si="142">AF55+AY55</f>
        <v>2122</v>
      </c>
      <c r="BQ55" s="50">
        <f t="shared" ref="BQ55:BQ65" si="143">AG55+AZ55</f>
        <v>999</v>
      </c>
      <c r="BR55" s="60">
        <f t="shared" si="37"/>
        <v>63.731148761869299</v>
      </c>
      <c r="BS55" s="60">
        <f t="shared" si="38"/>
        <v>0</v>
      </c>
      <c r="BT55" s="50">
        <f t="shared" si="22"/>
        <v>0</v>
      </c>
      <c r="BU55" s="60">
        <f t="shared" si="23"/>
        <v>63.731148761869299</v>
      </c>
      <c r="BV55" s="60">
        <f t="shared" si="24"/>
        <v>73.298791018998273</v>
      </c>
      <c r="BW55" s="60">
        <f t="shared" si="25"/>
        <v>53.422459893048128</v>
      </c>
      <c r="BX55" s="27">
        <v>1</v>
      </c>
      <c r="BY55" s="27"/>
      <c r="BZ55" s="27"/>
      <c r="CA55" s="50">
        <f t="shared" si="26"/>
        <v>1</v>
      </c>
      <c r="CB55" s="27">
        <v>1</v>
      </c>
      <c r="CC55" s="58" t="s">
        <v>7</v>
      </c>
      <c r="CD55" s="27">
        <v>1</v>
      </c>
      <c r="CE55" s="27"/>
      <c r="CF55" s="27"/>
      <c r="CG55" s="106">
        <f t="shared" si="39"/>
        <v>1</v>
      </c>
      <c r="CH55" s="27">
        <v>1</v>
      </c>
      <c r="CI55" s="27"/>
      <c r="CJ55" s="50">
        <f t="shared" si="40"/>
        <v>3425</v>
      </c>
      <c r="CK55" s="50">
        <f t="shared" si="41"/>
        <v>0</v>
      </c>
      <c r="CL55" s="50">
        <f t="shared" si="42"/>
        <v>0</v>
      </c>
      <c r="CM55" s="103">
        <f t="shared" si="27"/>
        <v>3425</v>
      </c>
      <c r="CN55" s="50">
        <f t="shared" si="43"/>
        <v>2124</v>
      </c>
      <c r="CO55" s="50">
        <f t="shared" si="44"/>
        <v>999</v>
      </c>
      <c r="CP55" s="27">
        <v>14</v>
      </c>
      <c r="CQ55" s="27"/>
      <c r="CR55" s="27"/>
      <c r="CS55" s="50">
        <f t="shared" ref="CS55:CS72" si="144">SUM(CP55:CR55)</f>
        <v>14</v>
      </c>
      <c r="CT55" s="27">
        <v>9</v>
      </c>
      <c r="CU55" s="27"/>
      <c r="CV55" s="27"/>
      <c r="CW55" s="27"/>
      <c r="CX55" s="27"/>
      <c r="CY55" s="50">
        <f t="shared" ref="CY55:CY72" si="145">SUM(CV55:CX55)</f>
        <v>0</v>
      </c>
      <c r="CZ55" s="27"/>
      <c r="DA55" s="27"/>
      <c r="DE55" s="51"/>
    </row>
    <row r="56" spans="1:109" x14ac:dyDescent="0.2">
      <c r="A56" s="109">
        <v>44</v>
      </c>
      <c r="B56" s="109" t="s">
        <v>198</v>
      </c>
      <c r="C56" s="27">
        <v>67</v>
      </c>
      <c r="D56" s="27"/>
      <c r="E56" s="27"/>
      <c r="F56" s="103">
        <f t="shared" ref="F56:F62" si="146">SUM(C56:E56)</f>
        <v>67</v>
      </c>
      <c r="G56" s="27">
        <v>34</v>
      </c>
      <c r="H56" s="27"/>
      <c r="I56" s="27"/>
      <c r="J56" s="50">
        <f t="shared" ref="J56:J62" si="147">SUM(G56:I56)</f>
        <v>34</v>
      </c>
      <c r="K56" s="27"/>
      <c r="L56" s="27"/>
      <c r="M56" s="50">
        <f t="shared" ref="M56:M62" si="148">SUM(K56:L56)</f>
        <v>0</v>
      </c>
      <c r="N56" s="104">
        <v>5</v>
      </c>
      <c r="O56" s="104"/>
      <c r="P56" s="104"/>
      <c r="Q56" s="50">
        <f t="shared" ref="Q56:Q62" si="149">SUM(N56:P56)</f>
        <v>5</v>
      </c>
      <c r="R56" s="27">
        <v>9864</v>
      </c>
      <c r="S56" s="27"/>
      <c r="T56" s="27"/>
      <c r="U56" s="50">
        <f t="shared" ref="U56:U62" si="150">SUM(R56:T56)</f>
        <v>9864</v>
      </c>
      <c r="V56" s="27">
        <v>7188</v>
      </c>
      <c r="W56" s="27">
        <v>3537</v>
      </c>
      <c r="X56" s="27">
        <v>4110</v>
      </c>
      <c r="Y56" s="60">
        <f t="shared" ref="Y56:Y62" si="151">IF(R56=0,0,X56/R56%)</f>
        <v>41.666666666666664</v>
      </c>
      <c r="Z56" s="27"/>
      <c r="AA56" s="60">
        <f t="shared" ref="AA56:AA62" si="152">IF(S56=0,0,Z56/S56%)</f>
        <v>0</v>
      </c>
      <c r="AB56" s="27"/>
      <c r="AC56" s="60">
        <f t="shared" ref="AC56:AC62" si="153">IF(T56=0,0,AB56/T56%)</f>
        <v>0</v>
      </c>
      <c r="AD56" s="103">
        <f t="shared" ref="AD56:AD62" si="154">SUM(X56+Z56+AB56)</f>
        <v>4110</v>
      </c>
      <c r="AE56" s="60">
        <f t="shared" ref="AE56:AE62" si="155">IF(U56=0,0,AD56/U56%)</f>
        <v>41.666666666666664</v>
      </c>
      <c r="AF56" s="27">
        <v>2376</v>
      </c>
      <c r="AG56" s="27">
        <v>1709</v>
      </c>
      <c r="AH56" s="27">
        <v>365</v>
      </c>
      <c r="AI56" s="27"/>
      <c r="AJ56" s="27"/>
      <c r="AK56" s="50">
        <f t="shared" ref="AK56:AK62" si="156">SUM(AH56:AJ56)</f>
        <v>365</v>
      </c>
      <c r="AL56" s="27">
        <v>347</v>
      </c>
      <c r="AM56" s="27">
        <v>131</v>
      </c>
      <c r="AN56" s="27"/>
      <c r="AO56" s="27"/>
      <c r="AP56" s="50">
        <f t="shared" ref="AP56:AP62" si="157">SUM(AN56:AO56)</f>
        <v>0</v>
      </c>
      <c r="AQ56" s="27"/>
      <c r="AR56" s="27"/>
      <c r="AS56" s="27"/>
      <c r="AT56" s="60">
        <f t="shared" ref="AT56:AT62" si="158">IF(AN56=0,0,AS56/AN56%)</f>
        <v>0</v>
      </c>
      <c r="AU56" s="27"/>
      <c r="AV56" s="60">
        <f t="shared" ref="AV56:AV62" si="159">IF(AO56=0,0,AU56/AO56%)</f>
        <v>0</v>
      </c>
      <c r="AW56" s="50">
        <f t="shared" ref="AW56:AW62" si="160">SUM(AS56+AU56)</f>
        <v>0</v>
      </c>
      <c r="AX56" s="60">
        <f t="shared" ref="AX56:AX62" si="161">IF(AP56=0,0,AW56/AP56%)</f>
        <v>0</v>
      </c>
      <c r="AY56" s="27"/>
      <c r="AZ56" s="27"/>
      <c r="BA56" s="27"/>
      <c r="BB56" s="27"/>
      <c r="BC56" s="50">
        <f t="shared" ref="BC56:BC62" si="162">SUM(BA56:BB56)</f>
        <v>0</v>
      </c>
      <c r="BD56" s="27"/>
      <c r="BE56" s="27"/>
      <c r="BF56" s="105">
        <f t="shared" ref="BF56:BF62" si="163">R56</f>
        <v>9864</v>
      </c>
      <c r="BG56" s="50">
        <f t="shared" ref="BG56:BG62" si="164">S56+AN56</f>
        <v>0</v>
      </c>
      <c r="BH56" s="50">
        <f t="shared" ref="BH56:BH62" si="165">T56+AO56</f>
        <v>0</v>
      </c>
      <c r="BI56" s="50">
        <f t="shared" ref="BI56:BI62" si="166">SUM(BF56:BH56)</f>
        <v>9864</v>
      </c>
      <c r="BJ56" s="50">
        <f t="shared" ref="BJ56:BJ62" si="167">V56+AQ56</f>
        <v>7188</v>
      </c>
      <c r="BK56" s="50">
        <f t="shared" ref="BK56:BK62" si="168">W56+AR56</f>
        <v>3537</v>
      </c>
      <c r="BL56" s="50">
        <f t="shared" ref="BL56:BL62" si="169">X56</f>
        <v>4110</v>
      </c>
      <c r="BM56" s="50">
        <f t="shared" ref="BM56:BM62" si="170">Z56+AS56</f>
        <v>0</v>
      </c>
      <c r="BN56" s="50">
        <f t="shared" ref="BN56:BN62" si="171">AB56+AU56</f>
        <v>0</v>
      </c>
      <c r="BO56" s="103">
        <f t="shared" ref="BO56:BO62" si="172">SUM(BL56:BN56)</f>
        <v>4110</v>
      </c>
      <c r="BP56" s="50">
        <f t="shared" ref="BP56:BP62" si="173">AF56+AY56</f>
        <v>2376</v>
      </c>
      <c r="BQ56" s="50">
        <f t="shared" ref="BQ56:BQ62" si="174">AG56+AZ56</f>
        <v>1709</v>
      </c>
      <c r="BR56" s="60">
        <f t="shared" ref="BR56:BR62" si="175">IF(BF56=0,0,BL56/BF56%)</f>
        <v>41.666666666666664</v>
      </c>
      <c r="BS56" s="60">
        <f t="shared" ref="BS56:BS62" si="176">IF(BG56=0,0,BM56/BG56%)</f>
        <v>0</v>
      </c>
      <c r="BT56" s="50">
        <f t="shared" ref="BT56:BT62" si="177">IF(BH56=0,0,BN56/BH56%)</f>
        <v>0</v>
      </c>
      <c r="BU56" s="60">
        <f t="shared" ref="BU56:BU62" si="178">IF(BI56=0,0,BO56/BI56%)</f>
        <v>41.666666666666664</v>
      </c>
      <c r="BV56" s="60">
        <f t="shared" ref="BV56:BV62" si="179">IF(BJ56=0,0,BP56/BJ56%)</f>
        <v>33.055091819699499</v>
      </c>
      <c r="BW56" s="60">
        <f t="shared" ref="BW56:BW61" si="180">IF(BK56=0,0,BQ56/BK56%)</f>
        <v>48.31778343228725</v>
      </c>
      <c r="BX56" s="27">
        <v>5</v>
      </c>
      <c r="BY56" s="27"/>
      <c r="BZ56" s="27"/>
      <c r="CA56" s="50">
        <f t="shared" ref="CA56:CA62" si="181">SUM(BX56:BZ56)</f>
        <v>5</v>
      </c>
      <c r="CB56" s="27">
        <v>4</v>
      </c>
      <c r="CC56" s="58" t="s">
        <v>7</v>
      </c>
      <c r="CD56" s="27"/>
      <c r="CE56" s="27"/>
      <c r="CF56" s="27"/>
      <c r="CG56" s="106">
        <f t="shared" ref="CG56:CG62" si="182">SUM(CD56:CF56)</f>
        <v>0</v>
      </c>
      <c r="CH56" s="27"/>
      <c r="CI56" s="27"/>
      <c r="CJ56" s="50">
        <f t="shared" ref="CJ56:CJ62" si="183">SUM(BL56+BX56+CD56)</f>
        <v>4115</v>
      </c>
      <c r="CK56" s="50">
        <f t="shared" ref="CK56:CK62" si="184">SUM(BM56+BY56+CE56)</f>
        <v>0</v>
      </c>
      <c r="CL56" s="50">
        <f t="shared" ref="CL56:CL62" si="185">SUM(BN56+BZ56+CF56)</f>
        <v>0</v>
      </c>
      <c r="CM56" s="103">
        <f t="shared" ref="CM56:CM62" si="186">SUM(CJ56:CL56)</f>
        <v>4115</v>
      </c>
      <c r="CN56" s="50">
        <f t="shared" ref="CN56:CN62" si="187">SUM(BP56+CB56+CH56)</f>
        <v>2380</v>
      </c>
      <c r="CO56" s="50">
        <f t="shared" ref="CO56:CO62" si="188">SUM(BQ56+CI56)</f>
        <v>1709</v>
      </c>
      <c r="CP56" s="27">
        <v>110</v>
      </c>
      <c r="CQ56" s="27"/>
      <c r="CR56" s="27"/>
      <c r="CS56" s="50">
        <f t="shared" ref="CS56:CS62" si="189">SUM(CP56:CR56)</f>
        <v>110</v>
      </c>
      <c r="CT56" s="27">
        <v>93</v>
      </c>
      <c r="CU56" s="27">
        <v>25</v>
      </c>
      <c r="CV56" s="27"/>
      <c r="CW56" s="27"/>
      <c r="CX56" s="27"/>
      <c r="CY56" s="50">
        <f t="shared" ref="CY56:CY62" si="190">SUM(CV56:CX56)</f>
        <v>0</v>
      </c>
      <c r="CZ56" s="27"/>
      <c r="DA56" s="27"/>
      <c r="DE56" s="51"/>
    </row>
    <row r="57" spans="1:109" x14ac:dyDescent="0.2">
      <c r="A57" s="109">
        <v>45</v>
      </c>
      <c r="B57" s="109" t="s">
        <v>199</v>
      </c>
      <c r="C57" s="27">
        <v>99</v>
      </c>
      <c r="D57" s="27">
        <v>2</v>
      </c>
      <c r="E57" s="27"/>
      <c r="F57" s="103">
        <f t="shared" si="146"/>
        <v>101</v>
      </c>
      <c r="G57" s="27">
        <v>58</v>
      </c>
      <c r="H57" s="27">
        <v>1</v>
      </c>
      <c r="I57" s="27"/>
      <c r="J57" s="50">
        <f t="shared" si="147"/>
        <v>59</v>
      </c>
      <c r="K57" s="27"/>
      <c r="L57" s="27"/>
      <c r="M57" s="50">
        <f t="shared" si="148"/>
        <v>0</v>
      </c>
      <c r="N57" s="104"/>
      <c r="O57" s="104"/>
      <c r="P57" s="104"/>
      <c r="Q57" s="50">
        <f t="shared" si="149"/>
        <v>0</v>
      </c>
      <c r="R57" s="27">
        <v>9600</v>
      </c>
      <c r="S57" s="27">
        <v>651</v>
      </c>
      <c r="T57" s="27"/>
      <c r="U57" s="50">
        <f t="shared" si="150"/>
        <v>10251</v>
      </c>
      <c r="V57" s="27">
        <v>7144</v>
      </c>
      <c r="W57" s="27">
        <v>3107</v>
      </c>
      <c r="X57" s="27">
        <v>7577</v>
      </c>
      <c r="Y57" s="60">
        <f t="shared" si="151"/>
        <v>78.927083333333329</v>
      </c>
      <c r="Z57" s="27">
        <v>407</v>
      </c>
      <c r="AA57" s="60">
        <f t="shared" si="152"/>
        <v>62.51920122887865</v>
      </c>
      <c r="AB57" s="27"/>
      <c r="AC57" s="60">
        <f t="shared" si="153"/>
        <v>0</v>
      </c>
      <c r="AD57" s="103">
        <f t="shared" si="154"/>
        <v>7984</v>
      </c>
      <c r="AE57" s="60">
        <f t="shared" si="155"/>
        <v>77.885084382011513</v>
      </c>
      <c r="AF57" s="27">
        <v>5901</v>
      </c>
      <c r="AG57" s="27">
        <v>2033</v>
      </c>
      <c r="AH57" s="27">
        <v>296</v>
      </c>
      <c r="AI57" s="27">
        <v>25</v>
      </c>
      <c r="AJ57" s="27"/>
      <c r="AK57" s="50">
        <f t="shared" si="156"/>
        <v>321</v>
      </c>
      <c r="AL57" s="27">
        <v>267</v>
      </c>
      <c r="AM57" s="27">
        <v>54</v>
      </c>
      <c r="AN57" s="27"/>
      <c r="AO57" s="27"/>
      <c r="AP57" s="50">
        <f t="shared" si="157"/>
        <v>0</v>
      </c>
      <c r="AQ57" s="27"/>
      <c r="AR57" s="27"/>
      <c r="AS57" s="27"/>
      <c r="AT57" s="60">
        <f t="shared" si="158"/>
        <v>0</v>
      </c>
      <c r="AU57" s="27"/>
      <c r="AV57" s="60">
        <f t="shared" si="159"/>
        <v>0</v>
      </c>
      <c r="AW57" s="50">
        <f t="shared" si="160"/>
        <v>0</v>
      </c>
      <c r="AX57" s="60">
        <f t="shared" si="161"/>
        <v>0</v>
      </c>
      <c r="AY57" s="27"/>
      <c r="AZ57" s="27"/>
      <c r="BA57" s="27"/>
      <c r="BB57" s="27"/>
      <c r="BC57" s="50">
        <f t="shared" si="162"/>
        <v>0</v>
      </c>
      <c r="BD57" s="27"/>
      <c r="BE57" s="27"/>
      <c r="BF57" s="105">
        <f t="shared" si="163"/>
        <v>9600</v>
      </c>
      <c r="BG57" s="50">
        <f t="shared" si="164"/>
        <v>651</v>
      </c>
      <c r="BH57" s="50">
        <f t="shared" si="165"/>
        <v>0</v>
      </c>
      <c r="BI57" s="50">
        <f t="shared" si="166"/>
        <v>10251</v>
      </c>
      <c r="BJ57" s="50">
        <f t="shared" si="167"/>
        <v>7144</v>
      </c>
      <c r="BK57" s="50">
        <f t="shared" si="168"/>
        <v>3107</v>
      </c>
      <c r="BL57" s="50">
        <f t="shared" si="169"/>
        <v>7577</v>
      </c>
      <c r="BM57" s="50">
        <f t="shared" si="170"/>
        <v>407</v>
      </c>
      <c r="BN57" s="50">
        <f t="shared" si="171"/>
        <v>0</v>
      </c>
      <c r="BO57" s="103">
        <f t="shared" si="172"/>
        <v>7984</v>
      </c>
      <c r="BP57" s="50">
        <f t="shared" si="173"/>
        <v>5901</v>
      </c>
      <c r="BQ57" s="50">
        <f t="shared" si="174"/>
        <v>2033</v>
      </c>
      <c r="BR57" s="60">
        <f t="shared" si="175"/>
        <v>78.927083333333329</v>
      </c>
      <c r="BS57" s="60">
        <f t="shared" si="176"/>
        <v>62.51920122887865</v>
      </c>
      <c r="BT57" s="50">
        <f t="shared" si="177"/>
        <v>0</v>
      </c>
      <c r="BU57" s="60">
        <f t="shared" si="178"/>
        <v>77.885084382011513</v>
      </c>
      <c r="BV57" s="60">
        <f t="shared" si="179"/>
        <v>82.600783874580074</v>
      </c>
      <c r="BW57" s="60">
        <f t="shared" si="180"/>
        <v>65.432893466366266</v>
      </c>
      <c r="BX57" s="27">
        <v>88</v>
      </c>
      <c r="BY57" s="27">
        <v>7</v>
      </c>
      <c r="BZ57" s="27"/>
      <c r="CA57" s="50">
        <f t="shared" si="181"/>
        <v>95</v>
      </c>
      <c r="CB57" s="27">
        <v>66</v>
      </c>
      <c r="CC57" s="58" t="s">
        <v>7</v>
      </c>
      <c r="CD57" s="27"/>
      <c r="CE57" s="27"/>
      <c r="CF57" s="27"/>
      <c r="CG57" s="106">
        <f t="shared" si="182"/>
        <v>0</v>
      </c>
      <c r="CH57" s="27"/>
      <c r="CI57" s="27"/>
      <c r="CJ57" s="50">
        <f t="shared" si="183"/>
        <v>7665</v>
      </c>
      <c r="CK57" s="50">
        <f t="shared" si="184"/>
        <v>414</v>
      </c>
      <c r="CL57" s="50">
        <f t="shared" si="185"/>
        <v>0</v>
      </c>
      <c r="CM57" s="103">
        <f t="shared" si="186"/>
        <v>8079</v>
      </c>
      <c r="CN57" s="50">
        <f t="shared" si="187"/>
        <v>5967</v>
      </c>
      <c r="CO57" s="50">
        <f t="shared" si="188"/>
        <v>2033</v>
      </c>
      <c r="CP57" s="27">
        <v>300</v>
      </c>
      <c r="CQ57" s="27">
        <v>2</v>
      </c>
      <c r="CR57" s="27"/>
      <c r="CS57" s="50">
        <f t="shared" si="189"/>
        <v>302</v>
      </c>
      <c r="CT57" s="27">
        <v>185</v>
      </c>
      <c r="CU57" s="27">
        <v>21</v>
      </c>
      <c r="CV57" s="27"/>
      <c r="CW57" s="27"/>
      <c r="CX57" s="27"/>
      <c r="CY57" s="50">
        <f t="shared" si="190"/>
        <v>0</v>
      </c>
      <c r="CZ57" s="27"/>
      <c r="DA57" s="27"/>
      <c r="DE57" s="51"/>
    </row>
    <row r="58" spans="1:109" x14ac:dyDescent="0.2">
      <c r="A58" s="109">
        <v>46</v>
      </c>
      <c r="B58" s="109" t="s">
        <v>200</v>
      </c>
      <c r="C58" s="27">
        <v>34</v>
      </c>
      <c r="D58" s="27"/>
      <c r="E58" s="27"/>
      <c r="F58" s="103">
        <f t="shared" si="146"/>
        <v>34</v>
      </c>
      <c r="G58" s="27">
        <v>4</v>
      </c>
      <c r="H58" s="27"/>
      <c r="I58" s="27"/>
      <c r="J58" s="50">
        <f t="shared" si="147"/>
        <v>4</v>
      </c>
      <c r="K58" s="27"/>
      <c r="L58" s="27"/>
      <c r="M58" s="50">
        <f t="shared" si="148"/>
        <v>0</v>
      </c>
      <c r="N58" s="104"/>
      <c r="O58" s="104"/>
      <c r="P58" s="104"/>
      <c r="Q58" s="50">
        <f t="shared" si="149"/>
        <v>0</v>
      </c>
      <c r="R58" s="27">
        <v>2631</v>
      </c>
      <c r="S58" s="27"/>
      <c r="T58" s="27"/>
      <c r="U58" s="50">
        <f t="shared" si="150"/>
        <v>2631</v>
      </c>
      <c r="V58" s="27">
        <v>1040</v>
      </c>
      <c r="W58" s="27">
        <v>811</v>
      </c>
      <c r="X58" s="27">
        <v>1848</v>
      </c>
      <c r="Y58" s="60">
        <f t="shared" si="151"/>
        <v>70.239452679589519</v>
      </c>
      <c r="Z58" s="27"/>
      <c r="AA58" s="60">
        <f t="shared" si="152"/>
        <v>0</v>
      </c>
      <c r="AB58" s="27"/>
      <c r="AC58" s="60">
        <f t="shared" si="153"/>
        <v>0</v>
      </c>
      <c r="AD58" s="103">
        <f t="shared" si="154"/>
        <v>1848</v>
      </c>
      <c r="AE58" s="60">
        <f t="shared" si="155"/>
        <v>70.239452679589519</v>
      </c>
      <c r="AF58" s="27">
        <v>835</v>
      </c>
      <c r="AG58" s="27">
        <v>718</v>
      </c>
      <c r="AH58" s="27"/>
      <c r="AI58" s="27"/>
      <c r="AJ58" s="27"/>
      <c r="AK58" s="50">
        <f t="shared" si="156"/>
        <v>0</v>
      </c>
      <c r="AL58" s="27"/>
      <c r="AM58" s="27"/>
      <c r="AN58" s="27"/>
      <c r="AO58" s="27"/>
      <c r="AP58" s="50">
        <f t="shared" si="157"/>
        <v>0</v>
      </c>
      <c r="AQ58" s="27"/>
      <c r="AR58" s="27"/>
      <c r="AS58" s="27"/>
      <c r="AT58" s="60">
        <f t="shared" si="158"/>
        <v>0</v>
      </c>
      <c r="AU58" s="27"/>
      <c r="AV58" s="60">
        <f t="shared" si="159"/>
        <v>0</v>
      </c>
      <c r="AW58" s="50">
        <f t="shared" si="160"/>
        <v>0</v>
      </c>
      <c r="AX58" s="60">
        <f t="shared" si="161"/>
        <v>0</v>
      </c>
      <c r="AY58" s="27"/>
      <c r="AZ58" s="27"/>
      <c r="BA58" s="27"/>
      <c r="BB58" s="27"/>
      <c r="BC58" s="50">
        <f t="shared" si="162"/>
        <v>0</v>
      </c>
      <c r="BD58" s="27"/>
      <c r="BE58" s="27"/>
      <c r="BF58" s="105">
        <f t="shared" si="163"/>
        <v>2631</v>
      </c>
      <c r="BG58" s="50">
        <f t="shared" si="164"/>
        <v>0</v>
      </c>
      <c r="BH58" s="50">
        <f t="shared" si="165"/>
        <v>0</v>
      </c>
      <c r="BI58" s="50">
        <f t="shared" si="166"/>
        <v>2631</v>
      </c>
      <c r="BJ58" s="50">
        <f t="shared" si="167"/>
        <v>1040</v>
      </c>
      <c r="BK58" s="50">
        <f t="shared" si="168"/>
        <v>811</v>
      </c>
      <c r="BL58" s="50">
        <f t="shared" si="169"/>
        <v>1848</v>
      </c>
      <c r="BM58" s="50">
        <f t="shared" si="170"/>
        <v>0</v>
      </c>
      <c r="BN58" s="50">
        <f t="shared" si="171"/>
        <v>0</v>
      </c>
      <c r="BO58" s="103">
        <f t="shared" si="172"/>
        <v>1848</v>
      </c>
      <c r="BP58" s="50">
        <f t="shared" si="173"/>
        <v>835</v>
      </c>
      <c r="BQ58" s="50">
        <f t="shared" si="174"/>
        <v>718</v>
      </c>
      <c r="BR58" s="60">
        <f t="shared" si="175"/>
        <v>70.239452679589519</v>
      </c>
      <c r="BS58" s="60">
        <f t="shared" si="176"/>
        <v>0</v>
      </c>
      <c r="BT58" s="50">
        <f t="shared" si="177"/>
        <v>0</v>
      </c>
      <c r="BU58" s="60">
        <f t="shared" si="178"/>
        <v>70.239452679589519</v>
      </c>
      <c r="BV58" s="60">
        <f t="shared" si="179"/>
        <v>80.288461538461533</v>
      </c>
      <c r="BW58" s="60">
        <f t="shared" si="180"/>
        <v>88.532675709001239</v>
      </c>
      <c r="BX58" s="27">
        <v>3</v>
      </c>
      <c r="BY58" s="27"/>
      <c r="BZ58" s="27"/>
      <c r="CA58" s="50">
        <f t="shared" si="181"/>
        <v>3</v>
      </c>
      <c r="CB58" s="27">
        <v>3</v>
      </c>
      <c r="CC58" s="58" t="s">
        <v>7</v>
      </c>
      <c r="CD58" s="27"/>
      <c r="CE58" s="27"/>
      <c r="CF58" s="27"/>
      <c r="CG58" s="106">
        <f t="shared" si="182"/>
        <v>0</v>
      </c>
      <c r="CH58" s="27"/>
      <c r="CI58" s="27"/>
      <c r="CJ58" s="50">
        <f t="shared" si="183"/>
        <v>1851</v>
      </c>
      <c r="CK58" s="50">
        <f t="shared" si="184"/>
        <v>0</v>
      </c>
      <c r="CL58" s="50">
        <f t="shared" si="185"/>
        <v>0</v>
      </c>
      <c r="CM58" s="103">
        <f t="shared" si="186"/>
        <v>1851</v>
      </c>
      <c r="CN58" s="50">
        <f t="shared" si="187"/>
        <v>838</v>
      </c>
      <c r="CO58" s="50">
        <f t="shared" si="188"/>
        <v>718</v>
      </c>
      <c r="CP58" s="27"/>
      <c r="CQ58" s="27"/>
      <c r="CR58" s="27"/>
      <c r="CS58" s="50">
        <f t="shared" si="189"/>
        <v>0</v>
      </c>
      <c r="CT58" s="27"/>
      <c r="CU58" s="27"/>
      <c r="CV58" s="27"/>
      <c r="CW58" s="27"/>
      <c r="CX58" s="27"/>
      <c r="CY58" s="50">
        <f t="shared" si="190"/>
        <v>0</v>
      </c>
      <c r="CZ58" s="27"/>
      <c r="DA58" s="27"/>
      <c r="DE58" s="51"/>
    </row>
    <row r="59" spans="1:109" x14ac:dyDescent="0.2">
      <c r="A59" s="109">
        <v>47</v>
      </c>
      <c r="B59" s="109" t="s">
        <v>212</v>
      </c>
      <c r="C59" s="27">
        <v>1084</v>
      </c>
      <c r="D59" s="27"/>
      <c r="E59" s="27">
        <v>6</v>
      </c>
      <c r="F59" s="103">
        <f t="shared" si="146"/>
        <v>1090</v>
      </c>
      <c r="G59" s="27">
        <v>75</v>
      </c>
      <c r="H59" s="27"/>
      <c r="I59" s="27"/>
      <c r="J59" s="50">
        <f t="shared" si="147"/>
        <v>75</v>
      </c>
      <c r="K59" s="27"/>
      <c r="L59" s="27">
        <v>2</v>
      </c>
      <c r="M59" s="50">
        <f t="shared" si="148"/>
        <v>2</v>
      </c>
      <c r="N59" s="104">
        <v>20</v>
      </c>
      <c r="O59" s="104"/>
      <c r="P59" s="104">
        <v>1</v>
      </c>
      <c r="Q59" s="50">
        <f t="shared" si="149"/>
        <v>21</v>
      </c>
      <c r="R59" s="27">
        <v>82479</v>
      </c>
      <c r="S59" s="27"/>
      <c r="T59" s="27">
        <v>331</v>
      </c>
      <c r="U59" s="50">
        <f t="shared" si="150"/>
        <v>82810</v>
      </c>
      <c r="V59" s="27">
        <v>55142</v>
      </c>
      <c r="W59" s="27">
        <v>20030</v>
      </c>
      <c r="X59" s="27">
        <v>62197</v>
      </c>
      <c r="Y59" s="60">
        <f t="shared" si="151"/>
        <v>75.409498175293109</v>
      </c>
      <c r="Z59" s="27"/>
      <c r="AA59" s="60">
        <f t="shared" si="152"/>
        <v>0</v>
      </c>
      <c r="AB59" s="27">
        <v>214</v>
      </c>
      <c r="AC59" s="60">
        <f t="shared" si="153"/>
        <v>64.65256797583082</v>
      </c>
      <c r="AD59" s="103">
        <f t="shared" si="154"/>
        <v>62411</v>
      </c>
      <c r="AE59" s="60">
        <f t="shared" si="155"/>
        <v>75.366501630237892</v>
      </c>
      <c r="AF59" s="27">
        <v>42511</v>
      </c>
      <c r="AG59" s="27">
        <v>15099</v>
      </c>
      <c r="AH59" s="27">
        <v>4590</v>
      </c>
      <c r="AI59" s="27"/>
      <c r="AJ59" s="27">
        <v>95</v>
      </c>
      <c r="AK59" s="50">
        <f t="shared" si="156"/>
        <v>4685</v>
      </c>
      <c r="AL59" s="27">
        <v>3112</v>
      </c>
      <c r="AM59" s="27">
        <v>1930</v>
      </c>
      <c r="AN59" s="27"/>
      <c r="AO59" s="27">
        <v>592</v>
      </c>
      <c r="AP59" s="50">
        <f t="shared" si="157"/>
        <v>592</v>
      </c>
      <c r="AQ59" s="27">
        <v>398</v>
      </c>
      <c r="AR59" s="27">
        <v>592</v>
      </c>
      <c r="AS59" s="27"/>
      <c r="AT59" s="60">
        <f t="shared" si="158"/>
        <v>0</v>
      </c>
      <c r="AU59" s="27">
        <v>592</v>
      </c>
      <c r="AV59" s="60">
        <f t="shared" si="159"/>
        <v>100</v>
      </c>
      <c r="AW59" s="50">
        <f t="shared" si="160"/>
        <v>592</v>
      </c>
      <c r="AX59" s="60">
        <f t="shared" si="161"/>
        <v>100</v>
      </c>
      <c r="AY59" s="27">
        <v>398</v>
      </c>
      <c r="AZ59" s="27">
        <v>592</v>
      </c>
      <c r="BA59" s="27"/>
      <c r="BB59" s="27">
        <v>321</v>
      </c>
      <c r="BC59" s="50">
        <f t="shared" si="162"/>
        <v>321</v>
      </c>
      <c r="BD59" s="27">
        <v>353</v>
      </c>
      <c r="BE59" s="27">
        <v>321</v>
      </c>
      <c r="BF59" s="105">
        <f t="shared" si="163"/>
        <v>82479</v>
      </c>
      <c r="BG59" s="50">
        <f t="shared" si="164"/>
        <v>0</v>
      </c>
      <c r="BH59" s="50">
        <f t="shared" si="165"/>
        <v>923</v>
      </c>
      <c r="BI59" s="50">
        <f t="shared" si="166"/>
        <v>83402</v>
      </c>
      <c r="BJ59" s="50">
        <f t="shared" si="167"/>
        <v>55540</v>
      </c>
      <c r="BK59" s="50">
        <f t="shared" si="168"/>
        <v>20622</v>
      </c>
      <c r="BL59" s="50">
        <f t="shared" si="169"/>
        <v>62197</v>
      </c>
      <c r="BM59" s="50">
        <f t="shared" si="170"/>
        <v>0</v>
      </c>
      <c r="BN59" s="50">
        <f t="shared" si="171"/>
        <v>806</v>
      </c>
      <c r="BO59" s="103">
        <f t="shared" si="172"/>
        <v>63003</v>
      </c>
      <c r="BP59" s="50">
        <f t="shared" si="173"/>
        <v>42909</v>
      </c>
      <c r="BQ59" s="50">
        <f t="shared" si="174"/>
        <v>15691</v>
      </c>
      <c r="BR59" s="60">
        <f t="shared" si="175"/>
        <v>75.409498175293109</v>
      </c>
      <c r="BS59" s="60">
        <f t="shared" si="176"/>
        <v>0</v>
      </c>
      <c r="BT59" s="50">
        <f t="shared" si="177"/>
        <v>87.323943661971825</v>
      </c>
      <c r="BU59" s="60">
        <f t="shared" si="178"/>
        <v>75.541353924366319</v>
      </c>
      <c r="BV59" s="60">
        <f t="shared" si="179"/>
        <v>77.257832193014053</v>
      </c>
      <c r="BW59" s="60">
        <f t="shared" si="180"/>
        <v>76.088643196586176</v>
      </c>
      <c r="BX59" s="27">
        <v>634</v>
      </c>
      <c r="BY59" s="27"/>
      <c r="BZ59" s="27"/>
      <c r="CA59" s="50">
        <f t="shared" si="181"/>
        <v>634</v>
      </c>
      <c r="CB59" s="27">
        <v>412</v>
      </c>
      <c r="CC59" s="58" t="s">
        <v>7</v>
      </c>
      <c r="CD59" s="27"/>
      <c r="CE59" s="27"/>
      <c r="CF59" s="27"/>
      <c r="CG59" s="106">
        <f t="shared" si="182"/>
        <v>0</v>
      </c>
      <c r="CH59" s="27"/>
      <c r="CI59" s="27"/>
      <c r="CJ59" s="50">
        <f t="shared" si="183"/>
        <v>62831</v>
      </c>
      <c r="CK59" s="50">
        <f t="shared" si="184"/>
        <v>0</v>
      </c>
      <c r="CL59" s="50">
        <f t="shared" si="185"/>
        <v>806</v>
      </c>
      <c r="CM59" s="103">
        <f t="shared" si="186"/>
        <v>63637</v>
      </c>
      <c r="CN59" s="50">
        <f t="shared" si="187"/>
        <v>43321</v>
      </c>
      <c r="CO59" s="50">
        <f t="shared" si="188"/>
        <v>15691</v>
      </c>
      <c r="CP59" s="27">
        <v>334</v>
      </c>
      <c r="CQ59" s="27"/>
      <c r="CR59" s="27">
        <v>19</v>
      </c>
      <c r="CS59" s="50">
        <f t="shared" si="189"/>
        <v>353</v>
      </c>
      <c r="CT59" s="27">
        <v>222</v>
      </c>
      <c r="CU59" s="27">
        <v>21</v>
      </c>
      <c r="CV59" s="27"/>
      <c r="CW59" s="27"/>
      <c r="CX59" s="27"/>
      <c r="CY59" s="50">
        <f t="shared" si="190"/>
        <v>0</v>
      </c>
      <c r="CZ59" s="27"/>
      <c r="DA59" s="27"/>
      <c r="DE59" s="51"/>
    </row>
    <row r="60" spans="1:109" x14ac:dyDescent="0.2">
      <c r="A60" s="109">
        <v>48</v>
      </c>
      <c r="B60" s="109" t="s">
        <v>259</v>
      </c>
      <c r="C60" s="27">
        <v>211</v>
      </c>
      <c r="D60" s="27"/>
      <c r="E60" s="27"/>
      <c r="F60" s="103">
        <f t="shared" si="146"/>
        <v>211</v>
      </c>
      <c r="G60" s="27">
        <v>21</v>
      </c>
      <c r="H60" s="27"/>
      <c r="I60" s="27"/>
      <c r="J60" s="50">
        <f t="shared" si="147"/>
        <v>21</v>
      </c>
      <c r="K60" s="27"/>
      <c r="L60" s="27"/>
      <c r="M60" s="50">
        <f t="shared" si="148"/>
        <v>0</v>
      </c>
      <c r="N60" s="104">
        <v>4</v>
      </c>
      <c r="O60" s="104"/>
      <c r="P60" s="104"/>
      <c r="Q60" s="50">
        <f t="shared" si="149"/>
        <v>4</v>
      </c>
      <c r="R60" s="27">
        <v>18300</v>
      </c>
      <c r="S60" s="27"/>
      <c r="T60" s="27"/>
      <c r="U60" s="50">
        <f t="shared" si="150"/>
        <v>18300</v>
      </c>
      <c r="V60" s="27">
        <v>9563</v>
      </c>
      <c r="W60" s="27">
        <v>4523</v>
      </c>
      <c r="X60" s="27">
        <v>14531</v>
      </c>
      <c r="Y60" s="60">
        <f t="shared" si="151"/>
        <v>79.404371584699447</v>
      </c>
      <c r="Z60" s="27"/>
      <c r="AA60" s="60">
        <f t="shared" si="152"/>
        <v>0</v>
      </c>
      <c r="AB60" s="27"/>
      <c r="AC60" s="60">
        <f t="shared" si="153"/>
        <v>0</v>
      </c>
      <c r="AD60" s="103">
        <f t="shared" si="154"/>
        <v>14531</v>
      </c>
      <c r="AE60" s="60">
        <f t="shared" si="155"/>
        <v>79.404371584699447</v>
      </c>
      <c r="AF60" s="27">
        <v>8354</v>
      </c>
      <c r="AG60" s="27">
        <v>3411</v>
      </c>
      <c r="AH60" s="27">
        <v>182</v>
      </c>
      <c r="AI60" s="27"/>
      <c r="AJ60" s="27"/>
      <c r="AK60" s="50">
        <f t="shared" si="156"/>
        <v>182</v>
      </c>
      <c r="AL60" s="27">
        <v>142</v>
      </c>
      <c r="AM60" s="27">
        <v>22</v>
      </c>
      <c r="AN60" s="27"/>
      <c r="AO60" s="27"/>
      <c r="AP60" s="50">
        <f t="shared" si="157"/>
        <v>0</v>
      </c>
      <c r="AQ60" s="27"/>
      <c r="AR60" s="27"/>
      <c r="AS60" s="27"/>
      <c r="AT60" s="60">
        <f t="shared" si="158"/>
        <v>0</v>
      </c>
      <c r="AU60" s="27"/>
      <c r="AV60" s="60">
        <f t="shared" si="159"/>
        <v>0</v>
      </c>
      <c r="AW60" s="50">
        <f t="shared" si="160"/>
        <v>0</v>
      </c>
      <c r="AX60" s="60">
        <f t="shared" si="161"/>
        <v>0</v>
      </c>
      <c r="AY60" s="27"/>
      <c r="AZ60" s="27"/>
      <c r="BA60" s="27"/>
      <c r="BB60" s="27"/>
      <c r="BC60" s="50">
        <f t="shared" si="162"/>
        <v>0</v>
      </c>
      <c r="BD60" s="27"/>
      <c r="BE60" s="27"/>
      <c r="BF60" s="105">
        <f t="shared" si="163"/>
        <v>18300</v>
      </c>
      <c r="BG60" s="50">
        <f t="shared" si="164"/>
        <v>0</v>
      </c>
      <c r="BH60" s="50">
        <f t="shared" si="165"/>
        <v>0</v>
      </c>
      <c r="BI60" s="50">
        <f t="shared" si="166"/>
        <v>18300</v>
      </c>
      <c r="BJ60" s="50">
        <f t="shared" si="167"/>
        <v>9563</v>
      </c>
      <c r="BK60" s="50">
        <f t="shared" si="168"/>
        <v>4523</v>
      </c>
      <c r="BL60" s="50">
        <f t="shared" si="169"/>
        <v>14531</v>
      </c>
      <c r="BM60" s="50">
        <f t="shared" si="170"/>
        <v>0</v>
      </c>
      <c r="BN60" s="50">
        <f t="shared" si="171"/>
        <v>0</v>
      </c>
      <c r="BO60" s="103">
        <f t="shared" si="172"/>
        <v>14531</v>
      </c>
      <c r="BP60" s="50">
        <f t="shared" si="173"/>
        <v>8354</v>
      </c>
      <c r="BQ60" s="50">
        <f t="shared" si="174"/>
        <v>3411</v>
      </c>
      <c r="BR60" s="60">
        <f t="shared" si="175"/>
        <v>79.404371584699447</v>
      </c>
      <c r="BS60" s="60">
        <f t="shared" si="176"/>
        <v>0</v>
      </c>
      <c r="BT60" s="50">
        <f t="shared" si="177"/>
        <v>0</v>
      </c>
      <c r="BU60" s="60">
        <f t="shared" si="178"/>
        <v>79.404371584699447</v>
      </c>
      <c r="BV60" s="60">
        <f t="shared" si="179"/>
        <v>87.357523789605779</v>
      </c>
      <c r="BW60" s="60">
        <f t="shared" si="180"/>
        <v>75.414547866460325</v>
      </c>
      <c r="BX60" s="27"/>
      <c r="BY60" s="27"/>
      <c r="BZ60" s="27"/>
      <c r="CA60" s="50">
        <f t="shared" si="181"/>
        <v>0</v>
      </c>
      <c r="CB60" s="27"/>
      <c r="CC60" s="58" t="s">
        <v>7</v>
      </c>
      <c r="CD60" s="27"/>
      <c r="CE60" s="27"/>
      <c r="CF60" s="27"/>
      <c r="CG60" s="106">
        <f t="shared" si="182"/>
        <v>0</v>
      </c>
      <c r="CH60" s="27"/>
      <c r="CI60" s="27"/>
      <c r="CJ60" s="50">
        <f t="shared" si="183"/>
        <v>14531</v>
      </c>
      <c r="CK60" s="50">
        <f t="shared" si="184"/>
        <v>0</v>
      </c>
      <c r="CL60" s="50">
        <f t="shared" si="185"/>
        <v>0</v>
      </c>
      <c r="CM60" s="103">
        <f t="shared" si="186"/>
        <v>14531</v>
      </c>
      <c r="CN60" s="50">
        <f t="shared" si="187"/>
        <v>8354</v>
      </c>
      <c r="CO60" s="50">
        <f t="shared" si="188"/>
        <v>3411</v>
      </c>
      <c r="CP60" s="27"/>
      <c r="CQ60" s="27"/>
      <c r="CR60" s="27"/>
      <c r="CS60" s="50">
        <f t="shared" si="189"/>
        <v>0</v>
      </c>
      <c r="CT60" s="27"/>
      <c r="CU60" s="27"/>
      <c r="CV60" s="27"/>
      <c r="CW60" s="27"/>
      <c r="CX60" s="27"/>
      <c r="CY60" s="50">
        <f t="shared" si="190"/>
        <v>0</v>
      </c>
      <c r="CZ60" s="27"/>
      <c r="DA60" s="27"/>
      <c r="DE60" s="51"/>
    </row>
    <row r="61" spans="1:109" x14ac:dyDescent="0.2">
      <c r="A61" s="109">
        <v>49</v>
      </c>
      <c r="B61" s="109" t="s">
        <v>217</v>
      </c>
      <c r="C61" s="27">
        <v>33</v>
      </c>
      <c r="D61" s="27"/>
      <c r="E61" s="27"/>
      <c r="F61" s="103">
        <f t="shared" si="146"/>
        <v>33</v>
      </c>
      <c r="G61" s="27">
        <v>11</v>
      </c>
      <c r="H61" s="27"/>
      <c r="I61" s="27"/>
      <c r="J61" s="50">
        <f t="shared" si="147"/>
        <v>11</v>
      </c>
      <c r="K61" s="27"/>
      <c r="L61" s="27"/>
      <c r="M61" s="50">
        <f t="shared" si="148"/>
        <v>0</v>
      </c>
      <c r="N61" s="104"/>
      <c r="O61" s="104"/>
      <c r="P61" s="104"/>
      <c r="Q61" s="50">
        <f t="shared" si="149"/>
        <v>0</v>
      </c>
      <c r="R61" s="27">
        <v>3264</v>
      </c>
      <c r="S61" s="27"/>
      <c r="T61" s="27"/>
      <c r="U61" s="50">
        <f t="shared" si="150"/>
        <v>3264</v>
      </c>
      <c r="V61" s="27">
        <v>1663</v>
      </c>
      <c r="W61" s="27">
        <v>836</v>
      </c>
      <c r="X61" s="27">
        <v>1580</v>
      </c>
      <c r="Y61" s="60">
        <f t="shared" si="151"/>
        <v>48.406862745098039</v>
      </c>
      <c r="Z61" s="27"/>
      <c r="AA61" s="60">
        <f t="shared" si="152"/>
        <v>0</v>
      </c>
      <c r="AB61" s="27"/>
      <c r="AC61" s="60">
        <f t="shared" si="153"/>
        <v>0</v>
      </c>
      <c r="AD61" s="103">
        <f t="shared" si="154"/>
        <v>1580</v>
      </c>
      <c r="AE61" s="60">
        <f t="shared" si="155"/>
        <v>48.406862745098039</v>
      </c>
      <c r="AF61" s="27">
        <v>874</v>
      </c>
      <c r="AG61" s="27">
        <v>290</v>
      </c>
      <c r="AH61" s="27">
        <v>26</v>
      </c>
      <c r="AI61" s="27"/>
      <c r="AJ61" s="27"/>
      <c r="AK61" s="50">
        <f t="shared" si="156"/>
        <v>26</v>
      </c>
      <c r="AL61" s="27">
        <v>16</v>
      </c>
      <c r="AM61" s="27">
        <v>9</v>
      </c>
      <c r="AN61" s="27"/>
      <c r="AO61" s="27"/>
      <c r="AP61" s="50">
        <f t="shared" si="157"/>
        <v>0</v>
      </c>
      <c r="AQ61" s="27"/>
      <c r="AR61" s="27"/>
      <c r="AS61" s="27"/>
      <c r="AT61" s="60">
        <f t="shared" si="158"/>
        <v>0</v>
      </c>
      <c r="AU61" s="27"/>
      <c r="AV61" s="60">
        <f t="shared" si="159"/>
        <v>0</v>
      </c>
      <c r="AW61" s="50">
        <f t="shared" si="160"/>
        <v>0</v>
      </c>
      <c r="AX61" s="60">
        <f t="shared" si="161"/>
        <v>0</v>
      </c>
      <c r="AY61" s="27"/>
      <c r="AZ61" s="27"/>
      <c r="BA61" s="27"/>
      <c r="BB61" s="27"/>
      <c r="BC61" s="50">
        <f t="shared" si="162"/>
        <v>0</v>
      </c>
      <c r="BD61" s="27"/>
      <c r="BE61" s="27"/>
      <c r="BF61" s="105">
        <f t="shared" si="163"/>
        <v>3264</v>
      </c>
      <c r="BG61" s="50">
        <f t="shared" si="164"/>
        <v>0</v>
      </c>
      <c r="BH61" s="50">
        <f t="shared" si="165"/>
        <v>0</v>
      </c>
      <c r="BI61" s="50">
        <f t="shared" si="166"/>
        <v>3264</v>
      </c>
      <c r="BJ61" s="50">
        <f t="shared" si="167"/>
        <v>1663</v>
      </c>
      <c r="BK61" s="50">
        <f t="shared" si="168"/>
        <v>836</v>
      </c>
      <c r="BL61" s="50">
        <f t="shared" si="169"/>
        <v>1580</v>
      </c>
      <c r="BM61" s="50">
        <f t="shared" si="170"/>
        <v>0</v>
      </c>
      <c r="BN61" s="50">
        <f t="shared" si="171"/>
        <v>0</v>
      </c>
      <c r="BO61" s="103">
        <f t="shared" si="172"/>
        <v>1580</v>
      </c>
      <c r="BP61" s="50">
        <f t="shared" si="173"/>
        <v>874</v>
      </c>
      <c r="BQ61" s="50">
        <f t="shared" si="174"/>
        <v>290</v>
      </c>
      <c r="BR61" s="60">
        <f t="shared" si="175"/>
        <v>48.406862745098039</v>
      </c>
      <c r="BS61" s="60">
        <f t="shared" si="176"/>
        <v>0</v>
      </c>
      <c r="BT61" s="50">
        <f t="shared" si="177"/>
        <v>0</v>
      </c>
      <c r="BU61" s="60">
        <f t="shared" si="178"/>
        <v>48.406862745098039</v>
      </c>
      <c r="BV61" s="60">
        <f t="shared" si="179"/>
        <v>52.555622369212273</v>
      </c>
      <c r="BW61" s="60">
        <f t="shared" si="180"/>
        <v>34.68899521531101</v>
      </c>
      <c r="BX61" s="27"/>
      <c r="BY61" s="27"/>
      <c r="BZ61" s="27"/>
      <c r="CA61" s="50">
        <f t="shared" si="181"/>
        <v>0</v>
      </c>
      <c r="CB61" s="27"/>
      <c r="CC61" s="58" t="s">
        <v>7</v>
      </c>
      <c r="CD61" s="27"/>
      <c r="CE61" s="27"/>
      <c r="CF61" s="27"/>
      <c r="CG61" s="106">
        <f t="shared" si="182"/>
        <v>0</v>
      </c>
      <c r="CH61" s="27"/>
      <c r="CI61" s="27"/>
      <c r="CJ61" s="50">
        <f t="shared" si="183"/>
        <v>1580</v>
      </c>
      <c r="CK61" s="50">
        <f t="shared" si="184"/>
        <v>0</v>
      </c>
      <c r="CL61" s="50">
        <f t="shared" si="185"/>
        <v>0</v>
      </c>
      <c r="CM61" s="103">
        <f t="shared" si="186"/>
        <v>1580</v>
      </c>
      <c r="CN61" s="50">
        <f t="shared" si="187"/>
        <v>874</v>
      </c>
      <c r="CO61" s="50">
        <f t="shared" si="188"/>
        <v>290</v>
      </c>
      <c r="CP61" s="27"/>
      <c r="CQ61" s="27"/>
      <c r="CR61" s="27"/>
      <c r="CS61" s="50">
        <f t="shared" si="189"/>
        <v>0</v>
      </c>
      <c r="CT61" s="27"/>
      <c r="CU61" s="27"/>
      <c r="CV61" s="27"/>
      <c r="CW61" s="27"/>
      <c r="CX61" s="27"/>
      <c r="CY61" s="50">
        <f t="shared" si="190"/>
        <v>0</v>
      </c>
      <c r="CZ61" s="27"/>
      <c r="DA61" s="27"/>
      <c r="DE61" s="51"/>
    </row>
    <row r="62" spans="1:109" x14ac:dyDescent="0.2">
      <c r="A62" s="110">
        <v>50</v>
      </c>
      <c r="B62" s="110" t="s">
        <v>213</v>
      </c>
      <c r="C62" s="27">
        <v>698</v>
      </c>
      <c r="D62" s="27">
        <v>5</v>
      </c>
      <c r="E62" s="27">
        <v>14</v>
      </c>
      <c r="F62" s="103">
        <f t="shared" si="146"/>
        <v>717</v>
      </c>
      <c r="G62" s="27">
        <v>56</v>
      </c>
      <c r="H62" s="27">
        <v>3</v>
      </c>
      <c r="I62" s="27"/>
      <c r="J62" s="50">
        <f t="shared" si="147"/>
        <v>59</v>
      </c>
      <c r="K62" s="27">
        <v>2</v>
      </c>
      <c r="L62" s="27">
        <v>5</v>
      </c>
      <c r="M62" s="50">
        <f t="shared" si="148"/>
        <v>7</v>
      </c>
      <c r="N62" s="104">
        <v>15</v>
      </c>
      <c r="O62" s="104"/>
      <c r="P62" s="104"/>
      <c r="Q62" s="50">
        <f t="shared" si="149"/>
        <v>15</v>
      </c>
      <c r="R62" s="27">
        <v>33970</v>
      </c>
      <c r="S62" s="27">
        <v>450</v>
      </c>
      <c r="T62" s="27">
        <v>629</v>
      </c>
      <c r="U62" s="50">
        <f t="shared" si="150"/>
        <v>35049</v>
      </c>
      <c r="V62" s="27">
        <v>20251</v>
      </c>
      <c r="W62" s="27">
        <v>9301</v>
      </c>
      <c r="X62" s="27">
        <v>29797</v>
      </c>
      <c r="Y62" s="60">
        <f t="shared" si="151"/>
        <v>87.715631439505444</v>
      </c>
      <c r="Z62" s="27">
        <v>197</v>
      </c>
      <c r="AA62" s="60">
        <f t="shared" si="152"/>
        <v>43.777777777777779</v>
      </c>
      <c r="AB62" s="27">
        <v>501</v>
      </c>
      <c r="AC62" s="60">
        <f t="shared" si="153"/>
        <v>79.650238473767885</v>
      </c>
      <c r="AD62" s="103">
        <f t="shared" si="154"/>
        <v>30495</v>
      </c>
      <c r="AE62" s="60">
        <f t="shared" si="155"/>
        <v>87.006761961824878</v>
      </c>
      <c r="AF62" s="27">
        <v>18315</v>
      </c>
      <c r="AG62" s="27">
        <v>7420</v>
      </c>
      <c r="AH62" s="27">
        <v>3652</v>
      </c>
      <c r="AI62" s="27">
        <v>19</v>
      </c>
      <c r="AJ62" s="27">
        <v>23</v>
      </c>
      <c r="AK62" s="50">
        <f t="shared" si="156"/>
        <v>3694</v>
      </c>
      <c r="AL62" s="27">
        <v>1996</v>
      </c>
      <c r="AM62" s="27">
        <v>930</v>
      </c>
      <c r="AN62" s="27">
        <v>2400</v>
      </c>
      <c r="AO62" s="27">
        <v>2162</v>
      </c>
      <c r="AP62" s="50">
        <f t="shared" si="157"/>
        <v>4562</v>
      </c>
      <c r="AQ62" s="27">
        <v>2230</v>
      </c>
      <c r="AR62" s="27">
        <v>4562</v>
      </c>
      <c r="AS62" s="27">
        <v>1905</v>
      </c>
      <c r="AT62" s="60">
        <f t="shared" si="158"/>
        <v>79.375</v>
      </c>
      <c r="AU62" s="27">
        <v>2162</v>
      </c>
      <c r="AV62" s="60">
        <f t="shared" si="159"/>
        <v>100</v>
      </c>
      <c r="AW62" s="50">
        <f t="shared" si="160"/>
        <v>4067</v>
      </c>
      <c r="AX62" s="60">
        <f t="shared" si="161"/>
        <v>89.149495835160025</v>
      </c>
      <c r="AY62" s="27">
        <v>1987</v>
      </c>
      <c r="AZ62" s="27">
        <v>4067</v>
      </c>
      <c r="BA62" s="27">
        <v>621</v>
      </c>
      <c r="BB62" s="27">
        <v>734</v>
      </c>
      <c r="BC62" s="50">
        <f t="shared" si="162"/>
        <v>1355</v>
      </c>
      <c r="BD62" s="27">
        <v>702</v>
      </c>
      <c r="BE62" s="27">
        <v>1355</v>
      </c>
      <c r="BF62" s="105">
        <f t="shared" si="163"/>
        <v>33970</v>
      </c>
      <c r="BG62" s="50">
        <f t="shared" si="164"/>
        <v>2850</v>
      </c>
      <c r="BH62" s="50">
        <f t="shared" si="165"/>
        <v>2791</v>
      </c>
      <c r="BI62" s="50">
        <f t="shared" si="166"/>
        <v>39611</v>
      </c>
      <c r="BJ62" s="50">
        <f t="shared" si="167"/>
        <v>22481</v>
      </c>
      <c r="BK62" s="50">
        <f t="shared" si="168"/>
        <v>13863</v>
      </c>
      <c r="BL62" s="50">
        <f t="shared" si="169"/>
        <v>29797</v>
      </c>
      <c r="BM62" s="50">
        <f t="shared" si="170"/>
        <v>2102</v>
      </c>
      <c r="BN62" s="50">
        <f t="shared" si="171"/>
        <v>2663</v>
      </c>
      <c r="BO62" s="103">
        <f t="shared" si="172"/>
        <v>34562</v>
      </c>
      <c r="BP62" s="50">
        <f t="shared" si="173"/>
        <v>20302</v>
      </c>
      <c r="BQ62" s="50">
        <f t="shared" si="174"/>
        <v>11487</v>
      </c>
      <c r="BR62" s="60">
        <f t="shared" si="175"/>
        <v>87.715631439505444</v>
      </c>
      <c r="BS62" s="60">
        <f t="shared" si="176"/>
        <v>73.754385964912274</v>
      </c>
      <c r="BT62" s="50">
        <f t="shared" si="177"/>
        <v>95.41383016839842</v>
      </c>
      <c r="BU62" s="60">
        <f t="shared" si="178"/>
        <v>87.253540683143569</v>
      </c>
      <c r="BV62" s="60">
        <f t="shared" si="179"/>
        <v>90.307370668564559</v>
      </c>
      <c r="BW62" s="60">
        <f t="shared" si="25"/>
        <v>82.860852629301021</v>
      </c>
      <c r="BX62" s="27">
        <v>40</v>
      </c>
      <c r="BY62" s="27"/>
      <c r="BZ62" s="27"/>
      <c r="CA62" s="50">
        <f t="shared" si="181"/>
        <v>40</v>
      </c>
      <c r="CB62" s="27">
        <v>37</v>
      </c>
      <c r="CC62" s="58" t="s">
        <v>7</v>
      </c>
      <c r="CD62" s="27"/>
      <c r="CE62" s="27"/>
      <c r="CF62" s="27"/>
      <c r="CG62" s="106">
        <f t="shared" si="182"/>
        <v>0</v>
      </c>
      <c r="CH62" s="27"/>
      <c r="CI62" s="27"/>
      <c r="CJ62" s="50">
        <f t="shared" si="183"/>
        <v>29837</v>
      </c>
      <c r="CK62" s="50">
        <f t="shared" si="184"/>
        <v>2102</v>
      </c>
      <c r="CL62" s="50">
        <f t="shared" si="185"/>
        <v>2663</v>
      </c>
      <c r="CM62" s="103">
        <f t="shared" si="186"/>
        <v>34602</v>
      </c>
      <c r="CN62" s="50">
        <f t="shared" si="187"/>
        <v>20339</v>
      </c>
      <c r="CO62" s="50">
        <f t="shared" si="188"/>
        <v>11487</v>
      </c>
      <c r="CP62" s="27">
        <v>112</v>
      </c>
      <c r="CQ62" s="27">
        <v>14</v>
      </c>
      <c r="CR62" s="27"/>
      <c r="CS62" s="50">
        <f t="shared" si="189"/>
        <v>126</v>
      </c>
      <c r="CT62" s="27">
        <v>81</v>
      </c>
      <c r="CU62" s="27">
        <v>31</v>
      </c>
      <c r="CV62" s="27"/>
      <c r="CW62" s="27"/>
      <c r="CX62" s="27"/>
      <c r="CY62" s="50">
        <f t="shared" si="190"/>
        <v>0</v>
      </c>
      <c r="CZ62" s="27"/>
      <c r="DA62" s="27"/>
      <c r="DE62" s="51"/>
    </row>
    <row r="63" spans="1:109" x14ac:dyDescent="0.2">
      <c r="A63" s="28"/>
      <c r="B63" s="30"/>
      <c r="C63" s="89"/>
      <c r="D63" s="89"/>
      <c r="E63" s="89"/>
      <c r="F63" s="90">
        <f>SUM(F55:F62)</f>
        <v>2313</v>
      </c>
      <c r="G63" s="89"/>
      <c r="H63" s="89"/>
      <c r="I63" s="89"/>
      <c r="J63" s="91">
        <f>SUM(J55:J62)</f>
        <v>271</v>
      </c>
      <c r="K63" s="89"/>
      <c r="L63" s="89"/>
      <c r="M63" s="91">
        <f>SUM(M55:M62)</f>
        <v>9</v>
      </c>
      <c r="N63" s="92"/>
      <c r="O63" s="92"/>
      <c r="P63" s="92"/>
      <c r="Q63" s="91">
        <f>SUM(Q55:Q62)</f>
        <v>47</v>
      </c>
      <c r="R63" s="89"/>
      <c r="S63" s="89"/>
      <c r="T63" s="89"/>
      <c r="U63" s="91">
        <f>SUM(U55:U62)</f>
        <v>167540</v>
      </c>
      <c r="V63" s="89"/>
      <c r="W63" s="89"/>
      <c r="X63" s="89"/>
      <c r="Y63" s="93">
        <f t="shared" si="4"/>
        <v>0</v>
      </c>
      <c r="Z63" s="89"/>
      <c r="AA63" s="93">
        <f t="shared" si="5"/>
        <v>0</v>
      </c>
      <c r="AB63" s="89"/>
      <c r="AC63" s="93">
        <f t="shared" si="130"/>
        <v>0</v>
      </c>
      <c r="AD63" s="90">
        <f>SUM(AD55:AD62)</f>
        <v>126382</v>
      </c>
      <c r="AE63" s="93">
        <f t="shared" si="32"/>
        <v>75.433926226572751</v>
      </c>
      <c r="AF63" s="89"/>
      <c r="AG63" s="89"/>
      <c r="AH63" s="89"/>
      <c r="AI63" s="89"/>
      <c r="AJ63" s="89"/>
      <c r="AK63" s="91">
        <f>SUM(AK55:AK62)</f>
        <v>9656</v>
      </c>
      <c r="AL63" s="89"/>
      <c r="AM63" s="89"/>
      <c r="AN63" s="89"/>
      <c r="AO63" s="89"/>
      <c r="AP63" s="91">
        <f>SUM(AP55:AP62)</f>
        <v>5154</v>
      </c>
      <c r="AQ63" s="89"/>
      <c r="AR63" s="89"/>
      <c r="AS63" s="89"/>
      <c r="AT63" s="93">
        <f t="shared" si="132"/>
        <v>0</v>
      </c>
      <c r="AU63" s="89"/>
      <c r="AV63" s="93">
        <f t="shared" si="133"/>
        <v>0</v>
      </c>
      <c r="AW63" s="91">
        <f>SUM(AW55:AW62)</f>
        <v>4659</v>
      </c>
      <c r="AX63" s="93">
        <f t="shared" si="134"/>
        <v>90.395809080325961</v>
      </c>
      <c r="AY63" s="89"/>
      <c r="AZ63" s="89"/>
      <c r="BA63" s="89"/>
      <c r="BB63" s="89"/>
      <c r="BC63" s="91">
        <f t="shared" si="135"/>
        <v>0</v>
      </c>
      <c r="BD63" s="89"/>
      <c r="BE63" s="89"/>
      <c r="BF63" s="94">
        <f t="shared" si="34"/>
        <v>0</v>
      </c>
      <c r="BG63" s="91"/>
      <c r="BH63" s="91"/>
      <c r="BI63" s="91">
        <f>SUM(BI55:BI62)</f>
        <v>172694</v>
      </c>
      <c r="BJ63" s="91"/>
      <c r="BK63" s="91"/>
      <c r="BL63" s="91">
        <f t="shared" si="36"/>
        <v>0</v>
      </c>
      <c r="BM63" s="91"/>
      <c r="BN63" s="91"/>
      <c r="BO63" s="90">
        <f>SUM(BO55:BO62)</f>
        <v>131041</v>
      </c>
      <c r="BP63" s="91"/>
      <c r="BQ63" s="91"/>
      <c r="BR63" s="93">
        <f t="shared" si="37"/>
        <v>0</v>
      </c>
      <c r="BS63" s="93">
        <f t="shared" si="38"/>
        <v>0</v>
      </c>
      <c r="BT63" s="91">
        <f t="shared" si="22"/>
        <v>0</v>
      </c>
      <c r="BU63" s="93">
        <f t="shared" si="23"/>
        <v>75.880459077906579</v>
      </c>
      <c r="BV63" s="93">
        <f t="shared" si="24"/>
        <v>0</v>
      </c>
      <c r="BW63" s="93">
        <f t="shared" si="25"/>
        <v>0</v>
      </c>
      <c r="BX63" s="89"/>
      <c r="BY63" s="89"/>
      <c r="BZ63" s="89"/>
      <c r="CA63" s="91"/>
      <c r="CB63" s="89"/>
      <c r="CC63" s="95" t="s">
        <v>7</v>
      </c>
      <c r="CD63" s="89"/>
      <c r="CE63" s="89"/>
      <c r="CF63" s="89"/>
      <c r="CG63" s="96"/>
      <c r="CH63" s="89"/>
      <c r="CI63" s="89"/>
      <c r="CJ63" s="91"/>
      <c r="CK63" s="91"/>
      <c r="CL63" s="91"/>
      <c r="CM63" s="90">
        <f>SUM(CM55:CM62)</f>
        <v>131820</v>
      </c>
      <c r="CN63" s="91"/>
      <c r="CO63" s="91"/>
      <c r="CP63" s="89"/>
      <c r="CQ63" s="89"/>
      <c r="CR63" s="89"/>
      <c r="CS63" s="91">
        <f t="shared" si="144"/>
        <v>0</v>
      </c>
      <c r="CT63" s="89"/>
      <c r="CU63" s="89"/>
      <c r="CV63" s="89"/>
      <c r="CW63" s="89"/>
      <c r="CX63" s="89"/>
      <c r="CY63" s="91">
        <f t="shared" si="145"/>
        <v>0</v>
      </c>
      <c r="CZ63" s="89"/>
      <c r="DA63" s="89"/>
      <c r="DE63" s="51"/>
    </row>
    <row r="64" spans="1:109" s="66" customFormat="1" ht="40.15" customHeight="1" x14ac:dyDescent="0.2">
      <c r="A64" s="32"/>
      <c r="B64" s="23" t="s">
        <v>206</v>
      </c>
      <c r="C64" s="97"/>
      <c r="D64" s="97"/>
      <c r="E64" s="97"/>
      <c r="F64" s="98"/>
      <c r="G64" s="97"/>
      <c r="H64" s="97"/>
      <c r="I64" s="97"/>
      <c r="J64" s="99"/>
      <c r="K64" s="97"/>
      <c r="L64" s="97"/>
      <c r="M64" s="99"/>
      <c r="N64" s="97"/>
      <c r="O64" s="97"/>
      <c r="P64" s="97"/>
      <c r="Q64" s="99"/>
      <c r="R64" s="97"/>
      <c r="S64" s="97"/>
      <c r="T64" s="97"/>
      <c r="U64" s="99"/>
      <c r="V64" s="97"/>
      <c r="W64" s="97"/>
      <c r="X64" s="97"/>
      <c r="Y64" s="100"/>
      <c r="Z64" s="97"/>
      <c r="AA64" s="102"/>
      <c r="AB64" s="97"/>
      <c r="AC64" s="102"/>
      <c r="AD64" s="101"/>
      <c r="AE64" s="102"/>
      <c r="AF64" s="97"/>
      <c r="AG64" s="97"/>
      <c r="AH64" s="97"/>
      <c r="AI64" s="97"/>
      <c r="AJ64" s="97"/>
      <c r="AK64" s="99"/>
      <c r="AL64" s="97"/>
      <c r="AM64" s="97"/>
      <c r="AN64" s="97"/>
      <c r="AO64" s="97"/>
      <c r="AP64" s="99"/>
      <c r="AQ64" s="97"/>
      <c r="AR64" s="97"/>
      <c r="AS64" s="97"/>
      <c r="AT64" s="100"/>
      <c r="AU64" s="97"/>
      <c r="AV64" s="100"/>
      <c r="AW64" s="99"/>
      <c r="AX64" s="100"/>
      <c r="AY64" s="97"/>
      <c r="AZ64" s="97"/>
      <c r="BA64" s="97"/>
      <c r="BB64" s="97"/>
      <c r="BC64" s="99"/>
      <c r="BD64" s="97"/>
      <c r="BE64" s="97"/>
      <c r="BF64" s="99"/>
      <c r="BG64" s="99"/>
      <c r="BH64" s="99"/>
      <c r="BI64" s="99"/>
      <c r="BJ64" s="99"/>
      <c r="BK64" s="99"/>
      <c r="BL64" s="99"/>
      <c r="BM64" s="99"/>
      <c r="BN64" s="99"/>
      <c r="BO64" s="98"/>
      <c r="BP64" s="99"/>
      <c r="BQ64" s="99"/>
      <c r="BR64" s="100"/>
      <c r="BS64" s="100"/>
      <c r="BT64" s="99"/>
      <c r="BU64" s="100"/>
      <c r="BV64" s="100"/>
      <c r="BW64" s="100"/>
      <c r="BX64" s="97"/>
      <c r="BY64" s="97"/>
      <c r="BZ64" s="97"/>
      <c r="CA64" s="99"/>
      <c r="CB64" s="97"/>
      <c r="CC64" s="101"/>
      <c r="CD64" s="97"/>
      <c r="CE64" s="97"/>
      <c r="CF64" s="97"/>
      <c r="CG64" s="99"/>
      <c r="CH64" s="97"/>
      <c r="CI64" s="97"/>
      <c r="CJ64" s="99"/>
      <c r="CK64" s="99"/>
      <c r="CL64" s="99"/>
      <c r="CM64" s="98"/>
      <c r="CN64" s="99"/>
      <c r="CO64" s="99"/>
      <c r="CP64" s="97"/>
      <c r="CQ64" s="97"/>
      <c r="CR64" s="97"/>
      <c r="CS64" s="99"/>
      <c r="CT64" s="97"/>
      <c r="CU64" s="97"/>
      <c r="CV64" s="97"/>
      <c r="CW64" s="97"/>
      <c r="CX64" s="97"/>
      <c r="CY64" s="99"/>
      <c r="CZ64" s="97"/>
      <c r="DA64" s="97"/>
    </row>
    <row r="65" spans="1:109" x14ac:dyDescent="0.2">
      <c r="A65" s="109">
        <v>51</v>
      </c>
      <c r="B65" s="109" t="s">
        <v>208</v>
      </c>
      <c r="C65" s="27">
        <v>433</v>
      </c>
      <c r="D65" s="27"/>
      <c r="E65" s="27">
        <v>4</v>
      </c>
      <c r="F65" s="103">
        <f t="shared" si="0"/>
        <v>437</v>
      </c>
      <c r="G65" s="27">
        <v>5</v>
      </c>
      <c r="H65" s="27"/>
      <c r="I65" s="27"/>
      <c r="J65" s="50">
        <f t="shared" si="1"/>
        <v>5</v>
      </c>
      <c r="K65" s="27"/>
      <c r="L65" s="27">
        <v>2</v>
      </c>
      <c r="M65" s="50">
        <f t="shared" si="129"/>
        <v>2</v>
      </c>
      <c r="N65" s="104"/>
      <c r="O65" s="104"/>
      <c r="P65" s="104"/>
      <c r="Q65" s="50">
        <f t="shared" si="30"/>
        <v>0</v>
      </c>
      <c r="R65" s="27">
        <v>15727</v>
      </c>
      <c r="S65" s="27"/>
      <c r="T65" s="27">
        <v>143</v>
      </c>
      <c r="U65" s="50">
        <f t="shared" si="3"/>
        <v>15870</v>
      </c>
      <c r="V65" s="27">
        <v>7131</v>
      </c>
      <c r="W65" s="27">
        <v>5772</v>
      </c>
      <c r="X65" s="27">
        <v>12451</v>
      </c>
      <c r="Y65" s="60">
        <f t="shared" si="4"/>
        <v>79.169580975392634</v>
      </c>
      <c r="Z65" s="27"/>
      <c r="AA65" s="60">
        <f t="shared" si="5"/>
        <v>0</v>
      </c>
      <c r="AB65" s="27">
        <v>143</v>
      </c>
      <c r="AC65" s="60">
        <f t="shared" si="130"/>
        <v>100</v>
      </c>
      <c r="AD65" s="103">
        <f t="shared" si="31"/>
        <v>12594</v>
      </c>
      <c r="AE65" s="60">
        <f t="shared" si="32"/>
        <v>79.357277882797732</v>
      </c>
      <c r="AF65" s="27">
        <v>6231</v>
      </c>
      <c r="AG65" s="27">
        <v>5122</v>
      </c>
      <c r="AH65" s="27">
        <v>60</v>
      </c>
      <c r="AI65" s="27"/>
      <c r="AJ65" s="27"/>
      <c r="AK65" s="50">
        <f t="shared" si="7"/>
        <v>60</v>
      </c>
      <c r="AL65" s="27">
        <v>32</v>
      </c>
      <c r="AM65" s="27">
        <v>23</v>
      </c>
      <c r="AN65" s="27"/>
      <c r="AO65" s="27">
        <v>1232</v>
      </c>
      <c r="AP65" s="50">
        <f t="shared" si="131"/>
        <v>1232</v>
      </c>
      <c r="AQ65" s="27">
        <v>610</v>
      </c>
      <c r="AR65" s="27">
        <v>1232</v>
      </c>
      <c r="AS65" s="27"/>
      <c r="AT65" s="60">
        <f t="shared" si="132"/>
        <v>0</v>
      </c>
      <c r="AU65" s="27">
        <v>817</v>
      </c>
      <c r="AV65" s="60">
        <f t="shared" si="133"/>
        <v>66.314935064935057</v>
      </c>
      <c r="AW65" s="50">
        <f t="shared" si="33"/>
        <v>817</v>
      </c>
      <c r="AX65" s="60">
        <f t="shared" si="134"/>
        <v>66.314935064935057</v>
      </c>
      <c r="AY65" s="27">
        <v>372</v>
      </c>
      <c r="AZ65" s="27">
        <v>795</v>
      </c>
      <c r="BA65" s="27"/>
      <c r="BB65" s="27">
        <v>171</v>
      </c>
      <c r="BC65" s="50">
        <f t="shared" si="135"/>
        <v>171</v>
      </c>
      <c r="BD65" s="27">
        <v>63</v>
      </c>
      <c r="BE65" s="27">
        <v>171</v>
      </c>
      <c r="BF65" s="105">
        <f t="shared" si="34"/>
        <v>15727</v>
      </c>
      <c r="BG65" s="50">
        <f t="shared" si="136"/>
        <v>0</v>
      </c>
      <c r="BH65" s="50">
        <f t="shared" si="137"/>
        <v>1375</v>
      </c>
      <c r="BI65" s="50">
        <f t="shared" si="35"/>
        <v>17102</v>
      </c>
      <c r="BJ65" s="50">
        <f t="shared" si="138"/>
        <v>7741</v>
      </c>
      <c r="BK65" s="50">
        <f t="shared" si="139"/>
        <v>7004</v>
      </c>
      <c r="BL65" s="50">
        <f t="shared" si="36"/>
        <v>12451</v>
      </c>
      <c r="BM65" s="50">
        <f t="shared" si="140"/>
        <v>0</v>
      </c>
      <c r="BN65" s="50">
        <f t="shared" si="141"/>
        <v>960</v>
      </c>
      <c r="BO65" s="103">
        <f t="shared" si="19"/>
        <v>13411</v>
      </c>
      <c r="BP65" s="50">
        <f t="shared" si="142"/>
        <v>6603</v>
      </c>
      <c r="BQ65" s="50">
        <f t="shared" si="143"/>
        <v>5917</v>
      </c>
      <c r="BR65" s="60">
        <f t="shared" si="37"/>
        <v>79.169580975392634</v>
      </c>
      <c r="BS65" s="60">
        <f t="shared" si="38"/>
        <v>0</v>
      </c>
      <c r="BT65" s="50">
        <f t="shared" si="22"/>
        <v>69.818181818181813</v>
      </c>
      <c r="BU65" s="60">
        <f t="shared" si="23"/>
        <v>78.417728920594072</v>
      </c>
      <c r="BV65" s="60">
        <f t="shared" si="24"/>
        <v>85.299056969383798</v>
      </c>
      <c r="BW65" s="60">
        <f t="shared" si="25"/>
        <v>84.48029697315819</v>
      </c>
      <c r="BX65" s="27"/>
      <c r="BY65" s="27"/>
      <c r="BZ65" s="27"/>
      <c r="CA65" s="50">
        <f t="shared" si="26"/>
        <v>0</v>
      </c>
      <c r="CB65" s="27"/>
      <c r="CC65" s="58" t="s">
        <v>7</v>
      </c>
      <c r="CD65" s="27"/>
      <c r="CE65" s="27"/>
      <c r="CF65" s="27"/>
      <c r="CG65" s="106">
        <f t="shared" si="39"/>
        <v>0</v>
      </c>
      <c r="CH65" s="27"/>
      <c r="CI65" s="27"/>
      <c r="CJ65" s="50">
        <f t="shared" si="40"/>
        <v>12451</v>
      </c>
      <c r="CK65" s="50">
        <f t="shared" si="41"/>
        <v>0</v>
      </c>
      <c r="CL65" s="50">
        <f t="shared" si="42"/>
        <v>960</v>
      </c>
      <c r="CM65" s="103">
        <f t="shared" si="27"/>
        <v>13411</v>
      </c>
      <c r="CN65" s="50">
        <f t="shared" si="43"/>
        <v>6603</v>
      </c>
      <c r="CO65" s="50">
        <f t="shared" si="44"/>
        <v>5917</v>
      </c>
      <c r="CP65" s="27"/>
      <c r="CQ65" s="27"/>
      <c r="CR65" s="27"/>
      <c r="CS65" s="50">
        <f t="shared" si="144"/>
        <v>0</v>
      </c>
      <c r="CT65" s="27"/>
      <c r="CU65" s="27"/>
      <c r="CV65" s="27"/>
      <c r="CW65" s="27"/>
      <c r="CX65" s="27"/>
      <c r="CY65" s="50">
        <f t="shared" si="145"/>
        <v>0</v>
      </c>
      <c r="CZ65" s="27"/>
      <c r="DA65" s="27"/>
      <c r="DE65" s="51"/>
    </row>
    <row r="66" spans="1:109" x14ac:dyDescent="0.2">
      <c r="A66" s="109">
        <v>52</v>
      </c>
      <c r="B66" s="109" t="s">
        <v>209</v>
      </c>
      <c r="C66" s="27">
        <v>22</v>
      </c>
      <c r="D66" s="27"/>
      <c r="E66" s="27"/>
      <c r="F66" s="103">
        <f t="shared" ref="F66:F71" si="191">SUM(C66:E66)</f>
        <v>22</v>
      </c>
      <c r="G66" s="27">
        <v>8</v>
      </c>
      <c r="H66" s="27"/>
      <c r="I66" s="27"/>
      <c r="J66" s="50">
        <f t="shared" ref="J66:J71" si="192">SUM(G66:I66)</f>
        <v>8</v>
      </c>
      <c r="K66" s="27"/>
      <c r="L66" s="27"/>
      <c r="M66" s="50">
        <f t="shared" ref="M66:M71" si="193">SUM(K66:L66)</f>
        <v>0</v>
      </c>
      <c r="N66" s="104">
        <v>4</v>
      </c>
      <c r="O66" s="104"/>
      <c r="P66" s="104"/>
      <c r="Q66" s="50">
        <f t="shared" ref="Q66:Q71" si="194">SUM(N66:P66)</f>
        <v>4</v>
      </c>
      <c r="R66" s="27">
        <v>1880</v>
      </c>
      <c r="S66" s="27"/>
      <c r="T66" s="27"/>
      <c r="U66" s="50">
        <f t="shared" ref="U66:U71" si="195">SUM(R66:T66)</f>
        <v>1880</v>
      </c>
      <c r="V66" s="27">
        <v>540</v>
      </c>
      <c r="W66" s="27">
        <v>630</v>
      </c>
      <c r="X66" s="27">
        <v>1200</v>
      </c>
      <c r="Y66" s="60">
        <f t="shared" ref="Y66:Y71" si="196">IF(R66=0,0,X66/R66%)</f>
        <v>63.829787234042549</v>
      </c>
      <c r="Z66" s="27"/>
      <c r="AA66" s="60">
        <f t="shared" ref="AA66:AA71" si="197">IF(S66=0,0,Z66/S66%)</f>
        <v>0</v>
      </c>
      <c r="AB66" s="27"/>
      <c r="AC66" s="60">
        <f t="shared" ref="AC66:AC71" si="198">IF(T66=0,0,AB66/T66%)</f>
        <v>0</v>
      </c>
      <c r="AD66" s="103">
        <f t="shared" ref="AD66:AD71" si="199">SUM(X66+Z66+AB66)</f>
        <v>1200</v>
      </c>
      <c r="AE66" s="60">
        <f t="shared" ref="AE66:AE71" si="200">IF(U66=0,0,AD66/U66%)</f>
        <v>63.829787234042549</v>
      </c>
      <c r="AF66" s="27">
        <v>350</v>
      </c>
      <c r="AG66" s="27">
        <v>440</v>
      </c>
      <c r="AH66" s="27">
        <v>170</v>
      </c>
      <c r="AI66" s="27"/>
      <c r="AJ66" s="27"/>
      <c r="AK66" s="50">
        <f t="shared" ref="AK66:AK71" si="201">SUM(AH66:AJ66)</f>
        <v>170</v>
      </c>
      <c r="AL66" s="27">
        <v>50</v>
      </c>
      <c r="AM66" s="27">
        <v>60</v>
      </c>
      <c r="AN66" s="27"/>
      <c r="AO66" s="27"/>
      <c r="AP66" s="50">
        <f t="shared" ref="AP66:AP71" si="202">SUM(AN66:AO66)</f>
        <v>0</v>
      </c>
      <c r="AQ66" s="27"/>
      <c r="AR66" s="27"/>
      <c r="AS66" s="27"/>
      <c r="AT66" s="60">
        <f t="shared" ref="AT66:AT71" si="203">IF(AN66=0,0,AS66/AN66%)</f>
        <v>0</v>
      </c>
      <c r="AU66" s="27"/>
      <c r="AV66" s="60">
        <f t="shared" ref="AV66:AV71" si="204">IF(AO66=0,0,AU66/AO66%)</f>
        <v>0</v>
      </c>
      <c r="AW66" s="50">
        <f t="shared" ref="AW66:AW71" si="205">SUM(AS66+AU66)</f>
        <v>0</v>
      </c>
      <c r="AX66" s="60">
        <f t="shared" ref="AX66:AX71" si="206">IF(AP66=0,0,AW66/AP66%)</f>
        <v>0</v>
      </c>
      <c r="AY66" s="27"/>
      <c r="AZ66" s="27"/>
      <c r="BA66" s="27"/>
      <c r="BB66" s="27"/>
      <c r="BC66" s="50">
        <f t="shared" ref="BC66:BC71" si="207">SUM(BA66:BB66)</f>
        <v>0</v>
      </c>
      <c r="BD66" s="27"/>
      <c r="BE66" s="27"/>
      <c r="BF66" s="105">
        <f t="shared" ref="BF66:BF71" si="208">R66</f>
        <v>1880</v>
      </c>
      <c r="BG66" s="50">
        <f t="shared" ref="BG66:BG71" si="209">S66+AN66</f>
        <v>0</v>
      </c>
      <c r="BH66" s="50">
        <f t="shared" ref="BH66:BH71" si="210">T66+AO66</f>
        <v>0</v>
      </c>
      <c r="BI66" s="50">
        <f t="shared" ref="BI66:BI71" si="211">SUM(BF66:BH66)</f>
        <v>1880</v>
      </c>
      <c r="BJ66" s="50">
        <f t="shared" ref="BJ66:BJ71" si="212">V66+AQ66</f>
        <v>540</v>
      </c>
      <c r="BK66" s="50">
        <f t="shared" ref="BK66:BK71" si="213">W66+AR66</f>
        <v>630</v>
      </c>
      <c r="BL66" s="50">
        <f t="shared" ref="BL66:BL71" si="214">X66</f>
        <v>1200</v>
      </c>
      <c r="BM66" s="50">
        <f t="shared" ref="BM66:BM71" si="215">Z66+AS66</f>
        <v>0</v>
      </c>
      <c r="BN66" s="50">
        <f t="shared" ref="BN66:BN71" si="216">AB66+AU66</f>
        <v>0</v>
      </c>
      <c r="BO66" s="103">
        <f t="shared" ref="BO66:BO71" si="217">SUM(BL66:BN66)</f>
        <v>1200</v>
      </c>
      <c r="BP66" s="50">
        <f t="shared" ref="BP66:BP71" si="218">AF66+AY66</f>
        <v>350</v>
      </c>
      <c r="BQ66" s="50">
        <f t="shared" ref="BQ66:BQ71" si="219">AG66+AZ66</f>
        <v>440</v>
      </c>
      <c r="BR66" s="60">
        <f t="shared" ref="BR66:BR71" si="220">IF(BF66=0,0,BL66/BF66%)</f>
        <v>63.829787234042549</v>
      </c>
      <c r="BS66" s="60">
        <f t="shared" ref="BS66:BS71" si="221">IF(BG66=0,0,BM66/BG66%)</f>
        <v>0</v>
      </c>
      <c r="BT66" s="50">
        <f t="shared" ref="BT66:BT71" si="222">IF(BH66=0,0,BN66/BH66%)</f>
        <v>0</v>
      </c>
      <c r="BU66" s="60">
        <f t="shared" ref="BU66:BU71" si="223">IF(BI66=0,0,BO66/BI66%)</f>
        <v>63.829787234042549</v>
      </c>
      <c r="BV66" s="60">
        <f t="shared" ref="BV66:BV71" si="224">IF(BJ66=0,0,BP66/BJ66%)</f>
        <v>64.81481481481481</v>
      </c>
      <c r="BW66" s="60">
        <f t="shared" ref="BW66:BW71" si="225">IF(BK66=0,0,BQ66/BK66%)</f>
        <v>69.841269841269849</v>
      </c>
      <c r="BX66" s="27"/>
      <c r="BY66" s="27"/>
      <c r="BZ66" s="27"/>
      <c r="CA66" s="50">
        <f t="shared" ref="CA66:CA71" si="226">SUM(BX66:BZ66)</f>
        <v>0</v>
      </c>
      <c r="CB66" s="27"/>
      <c r="CC66" s="58" t="s">
        <v>7</v>
      </c>
      <c r="CD66" s="27"/>
      <c r="CE66" s="27"/>
      <c r="CF66" s="27"/>
      <c r="CG66" s="106">
        <f t="shared" ref="CG66:CG71" si="227">SUM(CD66:CF66)</f>
        <v>0</v>
      </c>
      <c r="CH66" s="27"/>
      <c r="CI66" s="27"/>
      <c r="CJ66" s="50">
        <f t="shared" ref="CJ66:CJ71" si="228">SUM(BL66+BX66+CD66)</f>
        <v>1200</v>
      </c>
      <c r="CK66" s="50">
        <f t="shared" ref="CK66:CK71" si="229">SUM(BM66+BY66+CE66)</f>
        <v>0</v>
      </c>
      <c r="CL66" s="50">
        <f t="shared" ref="CL66:CL71" si="230">SUM(BN66+BZ66+CF66)</f>
        <v>0</v>
      </c>
      <c r="CM66" s="103">
        <f t="shared" ref="CM66:CM71" si="231">SUM(CJ66:CL66)</f>
        <v>1200</v>
      </c>
      <c r="CN66" s="50">
        <f t="shared" ref="CN66:CN71" si="232">SUM(BP66+CB66+CH66)</f>
        <v>350</v>
      </c>
      <c r="CO66" s="50">
        <f t="shared" ref="CO66:CO71" si="233">SUM(BQ66+CI66)</f>
        <v>440</v>
      </c>
      <c r="CP66" s="27"/>
      <c r="CQ66" s="27"/>
      <c r="CR66" s="27"/>
      <c r="CS66" s="50">
        <f t="shared" ref="CS66:CS71" si="234">SUM(CP66:CR66)</f>
        <v>0</v>
      </c>
      <c r="CT66" s="27"/>
      <c r="CU66" s="27"/>
      <c r="CV66" s="27"/>
      <c r="CW66" s="27"/>
      <c r="CX66" s="27"/>
      <c r="CY66" s="50">
        <f t="shared" ref="CY66:CY71" si="235">SUM(CV66:CX66)</f>
        <v>0</v>
      </c>
      <c r="CZ66" s="27"/>
      <c r="DA66" s="27"/>
      <c r="DE66" s="51"/>
    </row>
    <row r="67" spans="1:109" x14ac:dyDescent="0.2">
      <c r="A67" s="109">
        <v>53</v>
      </c>
      <c r="B67" s="109" t="s">
        <v>210</v>
      </c>
      <c r="C67" s="27">
        <v>657</v>
      </c>
      <c r="D67" s="27">
        <v>2</v>
      </c>
      <c r="E67" s="27"/>
      <c r="F67" s="103">
        <f t="shared" si="191"/>
        <v>659</v>
      </c>
      <c r="G67" s="27"/>
      <c r="H67" s="27"/>
      <c r="I67" s="27"/>
      <c r="J67" s="50">
        <f t="shared" si="192"/>
        <v>0</v>
      </c>
      <c r="K67" s="27">
        <v>2</v>
      </c>
      <c r="L67" s="27"/>
      <c r="M67" s="50">
        <f t="shared" si="193"/>
        <v>2</v>
      </c>
      <c r="N67" s="104">
        <v>8</v>
      </c>
      <c r="O67" s="104"/>
      <c r="P67" s="104"/>
      <c r="Q67" s="50">
        <f t="shared" si="194"/>
        <v>8</v>
      </c>
      <c r="R67" s="27">
        <v>25727</v>
      </c>
      <c r="S67" s="27"/>
      <c r="T67" s="27"/>
      <c r="U67" s="50">
        <f t="shared" si="195"/>
        <v>25727</v>
      </c>
      <c r="V67" s="27">
        <v>23259</v>
      </c>
      <c r="W67" s="27">
        <v>16790</v>
      </c>
      <c r="X67" s="27">
        <v>25727</v>
      </c>
      <c r="Y67" s="60">
        <f t="shared" si="196"/>
        <v>100</v>
      </c>
      <c r="Z67" s="27"/>
      <c r="AA67" s="60">
        <f t="shared" si="197"/>
        <v>0</v>
      </c>
      <c r="AB67" s="27"/>
      <c r="AC67" s="60">
        <f t="shared" si="198"/>
        <v>0</v>
      </c>
      <c r="AD67" s="103">
        <f t="shared" si="199"/>
        <v>25727</v>
      </c>
      <c r="AE67" s="60">
        <f t="shared" si="200"/>
        <v>100</v>
      </c>
      <c r="AF67" s="27">
        <v>23259</v>
      </c>
      <c r="AG67" s="27">
        <v>16790</v>
      </c>
      <c r="AH67" s="27">
        <v>231</v>
      </c>
      <c r="AI67" s="27"/>
      <c r="AJ67" s="27"/>
      <c r="AK67" s="50">
        <f t="shared" si="201"/>
        <v>231</v>
      </c>
      <c r="AL67" s="27">
        <v>121</v>
      </c>
      <c r="AM67" s="27">
        <v>103</v>
      </c>
      <c r="AN67" s="27">
        <v>3256</v>
      </c>
      <c r="AO67" s="27"/>
      <c r="AP67" s="50">
        <f t="shared" si="202"/>
        <v>3256</v>
      </c>
      <c r="AQ67" s="27">
        <v>2415</v>
      </c>
      <c r="AR67" s="27">
        <v>3018</v>
      </c>
      <c r="AS67" s="27">
        <v>3256</v>
      </c>
      <c r="AT67" s="60">
        <f t="shared" si="203"/>
        <v>100</v>
      </c>
      <c r="AU67" s="27"/>
      <c r="AV67" s="60">
        <f t="shared" si="204"/>
        <v>0</v>
      </c>
      <c r="AW67" s="50">
        <f t="shared" si="205"/>
        <v>3256</v>
      </c>
      <c r="AX67" s="60">
        <f t="shared" si="206"/>
        <v>100</v>
      </c>
      <c r="AY67" s="27">
        <v>2415</v>
      </c>
      <c r="AZ67" s="27">
        <v>3018</v>
      </c>
      <c r="BA67" s="27"/>
      <c r="BB67" s="27"/>
      <c r="BC67" s="50">
        <f t="shared" si="207"/>
        <v>0</v>
      </c>
      <c r="BD67" s="27"/>
      <c r="BE67" s="27"/>
      <c r="BF67" s="105">
        <f t="shared" si="208"/>
        <v>25727</v>
      </c>
      <c r="BG67" s="50">
        <f t="shared" si="209"/>
        <v>3256</v>
      </c>
      <c r="BH67" s="50">
        <f t="shared" si="210"/>
        <v>0</v>
      </c>
      <c r="BI67" s="50">
        <f t="shared" si="211"/>
        <v>28983</v>
      </c>
      <c r="BJ67" s="50">
        <f t="shared" si="212"/>
        <v>25674</v>
      </c>
      <c r="BK67" s="50">
        <f t="shared" si="213"/>
        <v>19808</v>
      </c>
      <c r="BL67" s="50">
        <f t="shared" si="214"/>
        <v>25727</v>
      </c>
      <c r="BM67" s="50">
        <f t="shared" si="215"/>
        <v>3256</v>
      </c>
      <c r="BN67" s="50">
        <f t="shared" si="216"/>
        <v>0</v>
      </c>
      <c r="BO67" s="103">
        <f t="shared" si="217"/>
        <v>28983</v>
      </c>
      <c r="BP67" s="50">
        <f t="shared" si="218"/>
        <v>25674</v>
      </c>
      <c r="BQ67" s="50">
        <f t="shared" si="219"/>
        <v>19808</v>
      </c>
      <c r="BR67" s="60">
        <f t="shared" si="220"/>
        <v>100</v>
      </c>
      <c r="BS67" s="60">
        <f t="shared" si="221"/>
        <v>100</v>
      </c>
      <c r="BT67" s="50">
        <f t="shared" si="222"/>
        <v>0</v>
      </c>
      <c r="BU67" s="60">
        <f t="shared" si="223"/>
        <v>100</v>
      </c>
      <c r="BV67" s="60">
        <f t="shared" si="224"/>
        <v>100</v>
      </c>
      <c r="BW67" s="60">
        <f t="shared" si="225"/>
        <v>100</v>
      </c>
      <c r="BX67" s="27"/>
      <c r="BY67" s="27"/>
      <c r="BZ67" s="27"/>
      <c r="CA67" s="50">
        <f t="shared" si="226"/>
        <v>0</v>
      </c>
      <c r="CB67" s="27"/>
      <c r="CC67" s="58" t="s">
        <v>7</v>
      </c>
      <c r="CD67" s="27"/>
      <c r="CE67" s="27"/>
      <c r="CF67" s="27"/>
      <c r="CG67" s="106">
        <f t="shared" si="227"/>
        <v>0</v>
      </c>
      <c r="CH67" s="27"/>
      <c r="CI67" s="27"/>
      <c r="CJ67" s="50">
        <f t="shared" si="228"/>
        <v>25727</v>
      </c>
      <c r="CK67" s="50">
        <f t="shared" si="229"/>
        <v>3256</v>
      </c>
      <c r="CL67" s="50">
        <f t="shared" si="230"/>
        <v>0</v>
      </c>
      <c r="CM67" s="103">
        <f t="shared" si="231"/>
        <v>28983</v>
      </c>
      <c r="CN67" s="50">
        <f t="shared" si="232"/>
        <v>25674</v>
      </c>
      <c r="CO67" s="50">
        <f t="shared" si="233"/>
        <v>19808</v>
      </c>
      <c r="CP67" s="27"/>
      <c r="CQ67" s="27"/>
      <c r="CR67" s="27"/>
      <c r="CS67" s="50">
        <f t="shared" si="234"/>
        <v>0</v>
      </c>
      <c r="CT67" s="27"/>
      <c r="CU67" s="27"/>
      <c r="CV67" s="27"/>
      <c r="CW67" s="27"/>
      <c r="CX67" s="27"/>
      <c r="CY67" s="50">
        <f t="shared" si="235"/>
        <v>0</v>
      </c>
      <c r="CZ67" s="27"/>
      <c r="DA67" s="27"/>
      <c r="DE67" s="51"/>
    </row>
    <row r="68" spans="1:109" x14ac:dyDescent="0.2">
      <c r="A68" s="109">
        <v>54</v>
      </c>
      <c r="B68" s="109" t="s">
        <v>211</v>
      </c>
      <c r="C68" s="27">
        <v>73</v>
      </c>
      <c r="D68" s="27"/>
      <c r="E68" s="27"/>
      <c r="F68" s="103">
        <f t="shared" si="191"/>
        <v>73</v>
      </c>
      <c r="G68" s="27">
        <v>6</v>
      </c>
      <c r="H68" s="27"/>
      <c r="I68" s="27"/>
      <c r="J68" s="50">
        <f t="shared" si="192"/>
        <v>6</v>
      </c>
      <c r="K68" s="27"/>
      <c r="L68" s="27"/>
      <c r="M68" s="50">
        <f t="shared" si="193"/>
        <v>0</v>
      </c>
      <c r="N68" s="104"/>
      <c r="O68" s="104"/>
      <c r="P68" s="104"/>
      <c r="Q68" s="50">
        <f t="shared" si="194"/>
        <v>0</v>
      </c>
      <c r="R68" s="27">
        <v>4592</v>
      </c>
      <c r="S68" s="27"/>
      <c r="T68" s="27"/>
      <c r="U68" s="50">
        <f t="shared" si="195"/>
        <v>4592</v>
      </c>
      <c r="V68" s="27">
        <v>3301</v>
      </c>
      <c r="W68" s="27">
        <v>1745</v>
      </c>
      <c r="X68" s="27">
        <v>3258</v>
      </c>
      <c r="Y68" s="60">
        <f t="shared" si="196"/>
        <v>70.949477351916372</v>
      </c>
      <c r="Z68" s="27"/>
      <c r="AA68" s="60">
        <f t="shared" si="197"/>
        <v>0</v>
      </c>
      <c r="AB68" s="27"/>
      <c r="AC68" s="60">
        <f t="shared" si="198"/>
        <v>0</v>
      </c>
      <c r="AD68" s="103">
        <f t="shared" si="199"/>
        <v>3258</v>
      </c>
      <c r="AE68" s="60">
        <f t="shared" si="200"/>
        <v>70.949477351916372</v>
      </c>
      <c r="AF68" s="27">
        <v>2150</v>
      </c>
      <c r="AG68" s="27">
        <v>1349</v>
      </c>
      <c r="AH68" s="27">
        <v>102</v>
      </c>
      <c r="AI68" s="27"/>
      <c r="AJ68" s="27"/>
      <c r="AK68" s="50">
        <f t="shared" si="201"/>
        <v>102</v>
      </c>
      <c r="AL68" s="27">
        <v>68</v>
      </c>
      <c r="AM68" s="27">
        <v>75</v>
      </c>
      <c r="AN68" s="27"/>
      <c r="AO68" s="27"/>
      <c r="AP68" s="50">
        <f t="shared" si="202"/>
        <v>0</v>
      </c>
      <c r="AQ68" s="27"/>
      <c r="AR68" s="27"/>
      <c r="AS68" s="27"/>
      <c r="AT68" s="60">
        <f t="shared" si="203"/>
        <v>0</v>
      </c>
      <c r="AU68" s="27"/>
      <c r="AV68" s="60">
        <f t="shared" si="204"/>
        <v>0</v>
      </c>
      <c r="AW68" s="50">
        <f t="shared" si="205"/>
        <v>0</v>
      </c>
      <c r="AX68" s="60">
        <f t="shared" si="206"/>
        <v>0</v>
      </c>
      <c r="AY68" s="27"/>
      <c r="AZ68" s="27"/>
      <c r="BA68" s="27"/>
      <c r="BB68" s="27"/>
      <c r="BC68" s="50">
        <f t="shared" si="207"/>
        <v>0</v>
      </c>
      <c r="BD68" s="27"/>
      <c r="BE68" s="27"/>
      <c r="BF68" s="105">
        <f t="shared" si="208"/>
        <v>4592</v>
      </c>
      <c r="BG68" s="50">
        <f t="shared" si="209"/>
        <v>0</v>
      </c>
      <c r="BH68" s="50">
        <f t="shared" si="210"/>
        <v>0</v>
      </c>
      <c r="BI68" s="50">
        <f t="shared" si="211"/>
        <v>4592</v>
      </c>
      <c r="BJ68" s="50">
        <f t="shared" si="212"/>
        <v>3301</v>
      </c>
      <c r="BK68" s="50">
        <f t="shared" si="213"/>
        <v>1745</v>
      </c>
      <c r="BL68" s="50">
        <f t="shared" si="214"/>
        <v>3258</v>
      </c>
      <c r="BM68" s="50">
        <f t="shared" si="215"/>
        <v>0</v>
      </c>
      <c r="BN68" s="50">
        <f t="shared" si="216"/>
        <v>0</v>
      </c>
      <c r="BO68" s="103">
        <f t="shared" si="217"/>
        <v>3258</v>
      </c>
      <c r="BP68" s="50">
        <f t="shared" si="218"/>
        <v>2150</v>
      </c>
      <c r="BQ68" s="50">
        <f t="shared" si="219"/>
        <v>1349</v>
      </c>
      <c r="BR68" s="60">
        <f t="shared" si="220"/>
        <v>70.949477351916372</v>
      </c>
      <c r="BS68" s="60">
        <f t="shared" si="221"/>
        <v>0</v>
      </c>
      <c r="BT68" s="50">
        <f t="shared" si="222"/>
        <v>0</v>
      </c>
      <c r="BU68" s="60">
        <f t="shared" si="223"/>
        <v>70.949477351916372</v>
      </c>
      <c r="BV68" s="60">
        <f t="shared" si="224"/>
        <v>65.131778249015454</v>
      </c>
      <c r="BW68" s="60">
        <f t="shared" si="225"/>
        <v>77.306590257879662</v>
      </c>
      <c r="BX68" s="27"/>
      <c r="BY68" s="27"/>
      <c r="BZ68" s="27"/>
      <c r="CA68" s="50">
        <f t="shared" si="226"/>
        <v>0</v>
      </c>
      <c r="CB68" s="27"/>
      <c r="CC68" s="58" t="s">
        <v>7</v>
      </c>
      <c r="CD68" s="27"/>
      <c r="CE68" s="27"/>
      <c r="CF68" s="27"/>
      <c r="CG68" s="106">
        <f t="shared" si="227"/>
        <v>0</v>
      </c>
      <c r="CH68" s="27"/>
      <c r="CI68" s="27"/>
      <c r="CJ68" s="50">
        <f t="shared" si="228"/>
        <v>3258</v>
      </c>
      <c r="CK68" s="50">
        <f t="shared" si="229"/>
        <v>0</v>
      </c>
      <c r="CL68" s="50">
        <f t="shared" si="230"/>
        <v>0</v>
      </c>
      <c r="CM68" s="103">
        <f t="shared" si="231"/>
        <v>3258</v>
      </c>
      <c r="CN68" s="50">
        <f t="shared" si="232"/>
        <v>2150</v>
      </c>
      <c r="CO68" s="50">
        <f t="shared" si="233"/>
        <v>1349</v>
      </c>
      <c r="CP68" s="27">
        <v>82</v>
      </c>
      <c r="CQ68" s="27"/>
      <c r="CR68" s="27"/>
      <c r="CS68" s="50">
        <f t="shared" si="234"/>
        <v>82</v>
      </c>
      <c r="CT68" s="27">
        <v>51</v>
      </c>
      <c r="CU68" s="27">
        <v>34</v>
      </c>
      <c r="CV68" s="27"/>
      <c r="CW68" s="27"/>
      <c r="CX68" s="27"/>
      <c r="CY68" s="50">
        <f t="shared" si="235"/>
        <v>0</v>
      </c>
      <c r="CZ68" s="27"/>
      <c r="DA68" s="27"/>
      <c r="DE68" s="51"/>
    </row>
    <row r="69" spans="1:109" x14ac:dyDescent="0.2">
      <c r="A69" s="109">
        <v>55</v>
      </c>
      <c r="B69" s="109" t="s">
        <v>214</v>
      </c>
      <c r="C69" s="27">
        <v>135</v>
      </c>
      <c r="D69" s="27">
        <v>1</v>
      </c>
      <c r="E69" s="27"/>
      <c r="F69" s="103">
        <f t="shared" si="191"/>
        <v>136</v>
      </c>
      <c r="G69" s="27">
        <v>1</v>
      </c>
      <c r="H69" s="27"/>
      <c r="I69" s="27"/>
      <c r="J69" s="50">
        <f t="shared" si="192"/>
        <v>1</v>
      </c>
      <c r="K69" s="27">
        <v>1</v>
      </c>
      <c r="L69" s="27"/>
      <c r="M69" s="50">
        <f t="shared" si="193"/>
        <v>1</v>
      </c>
      <c r="N69" s="104">
        <v>18</v>
      </c>
      <c r="O69" s="104"/>
      <c r="P69" s="104"/>
      <c r="Q69" s="50">
        <f t="shared" si="194"/>
        <v>18</v>
      </c>
      <c r="R69" s="27">
        <v>13281</v>
      </c>
      <c r="S69" s="27">
        <v>110</v>
      </c>
      <c r="T69" s="27"/>
      <c r="U69" s="50">
        <f t="shared" si="195"/>
        <v>13391</v>
      </c>
      <c r="V69" s="27">
        <v>7403</v>
      </c>
      <c r="W69" s="27">
        <v>5960</v>
      </c>
      <c r="X69" s="27">
        <v>12457</v>
      </c>
      <c r="Y69" s="60">
        <f t="shared" si="196"/>
        <v>93.795647918078458</v>
      </c>
      <c r="Z69" s="27">
        <v>110</v>
      </c>
      <c r="AA69" s="60">
        <f t="shared" si="197"/>
        <v>99.999999999999986</v>
      </c>
      <c r="AB69" s="27"/>
      <c r="AC69" s="60">
        <f t="shared" si="198"/>
        <v>0</v>
      </c>
      <c r="AD69" s="103">
        <f t="shared" si="199"/>
        <v>12567</v>
      </c>
      <c r="AE69" s="60">
        <f t="shared" si="200"/>
        <v>93.846613397057723</v>
      </c>
      <c r="AF69" s="27">
        <v>7101</v>
      </c>
      <c r="AG69" s="27">
        <v>5798</v>
      </c>
      <c r="AH69" s="27">
        <v>1345</v>
      </c>
      <c r="AI69" s="27"/>
      <c r="AJ69" s="27"/>
      <c r="AK69" s="50">
        <f t="shared" si="201"/>
        <v>1345</v>
      </c>
      <c r="AL69" s="27">
        <v>782</v>
      </c>
      <c r="AM69" s="27">
        <v>169</v>
      </c>
      <c r="AN69" s="27">
        <v>1510</v>
      </c>
      <c r="AO69" s="27"/>
      <c r="AP69" s="50">
        <f t="shared" si="202"/>
        <v>1510</v>
      </c>
      <c r="AQ69" s="27">
        <v>893</v>
      </c>
      <c r="AR69" s="27">
        <v>1510</v>
      </c>
      <c r="AS69" s="27">
        <v>1510</v>
      </c>
      <c r="AT69" s="60">
        <f t="shared" si="203"/>
        <v>100</v>
      </c>
      <c r="AU69" s="27"/>
      <c r="AV69" s="60">
        <f t="shared" si="204"/>
        <v>0</v>
      </c>
      <c r="AW69" s="50">
        <f t="shared" si="205"/>
        <v>1510</v>
      </c>
      <c r="AX69" s="60">
        <f t="shared" si="206"/>
        <v>100</v>
      </c>
      <c r="AY69" s="27">
        <v>893</v>
      </c>
      <c r="AZ69" s="27">
        <v>1510</v>
      </c>
      <c r="BA69" s="27">
        <v>460</v>
      </c>
      <c r="BB69" s="27"/>
      <c r="BC69" s="50">
        <f t="shared" si="207"/>
        <v>460</v>
      </c>
      <c r="BD69" s="27"/>
      <c r="BE69" s="27">
        <v>460</v>
      </c>
      <c r="BF69" s="105">
        <f t="shared" si="208"/>
        <v>13281</v>
      </c>
      <c r="BG69" s="50">
        <f t="shared" si="209"/>
        <v>1620</v>
      </c>
      <c r="BH69" s="50">
        <f t="shared" si="210"/>
        <v>0</v>
      </c>
      <c r="BI69" s="50">
        <f t="shared" si="211"/>
        <v>14901</v>
      </c>
      <c r="BJ69" s="50">
        <f t="shared" si="212"/>
        <v>8296</v>
      </c>
      <c r="BK69" s="50">
        <f t="shared" si="213"/>
        <v>7470</v>
      </c>
      <c r="BL69" s="50">
        <f t="shared" si="214"/>
        <v>12457</v>
      </c>
      <c r="BM69" s="50">
        <f t="shared" si="215"/>
        <v>1620</v>
      </c>
      <c r="BN69" s="50">
        <f t="shared" si="216"/>
        <v>0</v>
      </c>
      <c r="BO69" s="103">
        <f t="shared" si="217"/>
        <v>14077</v>
      </c>
      <c r="BP69" s="50">
        <f t="shared" si="218"/>
        <v>7994</v>
      </c>
      <c r="BQ69" s="50">
        <f t="shared" si="219"/>
        <v>7308</v>
      </c>
      <c r="BR69" s="60">
        <f t="shared" si="220"/>
        <v>93.795647918078458</v>
      </c>
      <c r="BS69" s="60">
        <f t="shared" si="221"/>
        <v>100</v>
      </c>
      <c r="BT69" s="50">
        <f t="shared" si="222"/>
        <v>0</v>
      </c>
      <c r="BU69" s="60">
        <f t="shared" si="223"/>
        <v>94.470169787262606</v>
      </c>
      <c r="BV69" s="60">
        <f t="shared" si="224"/>
        <v>96.359691417550636</v>
      </c>
      <c r="BW69" s="60">
        <f t="shared" si="225"/>
        <v>97.831325301204814</v>
      </c>
      <c r="BX69" s="27"/>
      <c r="BY69" s="27"/>
      <c r="BZ69" s="27"/>
      <c r="CA69" s="50">
        <f t="shared" si="226"/>
        <v>0</v>
      </c>
      <c r="CB69" s="27"/>
      <c r="CC69" s="58" t="s">
        <v>7</v>
      </c>
      <c r="CD69" s="27"/>
      <c r="CE69" s="27"/>
      <c r="CF69" s="27"/>
      <c r="CG69" s="106">
        <f t="shared" si="227"/>
        <v>0</v>
      </c>
      <c r="CH69" s="27"/>
      <c r="CI69" s="27"/>
      <c r="CJ69" s="50">
        <f t="shared" si="228"/>
        <v>12457</v>
      </c>
      <c r="CK69" s="50">
        <f t="shared" si="229"/>
        <v>1620</v>
      </c>
      <c r="CL69" s="50">
        <f t="shared" si="230"/>
        <v>0</v>
      </c>
      <c r="CM69" s="103">
        <f t="shared" si="231"/>
        <v>14077</v>
      </c>
      <c r="CN69" s="50">
        <f t="shared" si="232"/>
        <v>7994</v>
      </c>
      <c r="CO69" s="50">
        <f t="shared" si="233"/>
        <v>7308</v>
      </c>
      <c r="CP69" s="27"/>
      <c r="CQ69" s="27"/>
      <c r="CR69" s="27"/>
      <c r="CS69" s="50">
        <f t="shared" si="234"/>
        <v>0</v>
      </c>
      <c r="CT69" s="27"/>
      <c r="CU69" s="27"/>
      <c r="CV69" s="27"/>
      <c r="CW69" s="27"/>
      <c r="CX69" s="27"/>
      <c r="CY69" s="50">
        <f t="shared" si="235"/>
        <v>0</v>
      </c>
      <c r="CZ69" s="27"/>
      <c r="DA69" s="27"/>
      <c r="DE69" s="51"/>
    </row>
    <row r="70" spans="1:109" x14ac:dyDescent="0.2">
      <c r="A70" s="109">
        <v>56</v>
      </c>
      <c r="B70" s="109" t="s">
        <v>215</v>
      </c>
      <c r="C70" s="27">
        <v>353</v>
      </c>
      <c r="D70" s="27">
        <v>1</v>
      </c>
      <c r="E70" s="27">
        <v>2</v>
      </c>
      <c r="F70" s="103">
        <f t="shared" si="191"/>
        <v>356</v>
      </c>
      <c r="G70" s="27">
        <v>76</v>
      </c>
      <c r="H70" s="27"/>
      <c r="I70" s="27"/>
      <c r="J70" s="50">
        <f t="shared" si="192"/>
        <v>76</v>
      </c>
      <c r="K70" s="27">
        <v>1</v>
      </c>
      <c r="L70" s="27">
        <v>2</v>
      </c>
      <c r="M70" s="50">
        <f t="shared" si="193"/>
        <v>3</v>
      </c>
      <c r="N70" s="104">
        <v>2</v>
      </c>
      <c r="O70" s="104"/>
      <c r="P70" s="104"/>
      <c r="Q70" s="50">
        <f t="shared" si="194"/>
        <v>2</v>
      </c>
      <c r="R70" s="27">
        <v>30853</v>
      </c>
      <c r="S70" s="27"/>
      <c r="T70" s="27"/>
      <c r="U70" s="50">
        <f t="shared" si="195"/>
        <v>30853</v>
      </c>
      <c r="V70" s="27">
        <v>23097</v>
      </c>
      <c r="W70" s="27">
        <v>10892</v>
      </c>
      <c r="X70" s="27">
        <v>26312</v>
      </c>
      <c r="Y70" s="60">
        <f t="shared" si="196"/>
        <v>85.281820244384676</v>
      </c>
      <c r="Z70" s="27"/>
      <c r="AA70" s="60">
        <f t="shared" si="197"/>
        <v>0</v>
      </c>
      <c r="AB70" s="27"/>
      <c r="AC70" s="60">
        <f t="shared" si="198"/>
        <v>0</v>
      </c>
      <c r="AD70" s="103">
        <f t="shared" si="199"/>
        <v>26312</v>
      </c>
      <c r="AE70" s="60">
        <f t="shared" si="200"/>
        <v>85.281820244384676</v>
      </c>
      <c r="AF70" s="27">
        <v>19924</v>
      </c>
      <c r="AG70" s="27">
        <v>9273</v>
      </c>
      <c r="AH70" s="27">
        <v>217</v>
      </c>
      <c r="AI70" s="27"/>
      <c r="AJ70" s="27"/>
      <c r="AK70" s="50">
        <f t="shared" si="201"/>
        <v>217</v>
      </c>
      <c r="AL70" s="27">
        <v>144</v>
      </c>
      <c r="AM70" s="27">
        <v>99</v>
      </c>
      <c r="AN70" s="27">
        <v>469</v>
      </c>
      <c r="AO70" s="27">
        <v>336</v>
      </c>
      <c r="AP70" s="50">
        <f t="shared" si="202"/>
        <v>805</v>
      </c>
      <c r="AQ70" s="27">
        <v>529</v>
      </c>
      <c r="AR70" s="27">
        <v>805</v>
      </c>
      <c r="AS70" s="27">
        <v>339</v>
      </c>
      <c r="AT70" s="60">
        <f t="shared" si="203"/>
        <v>72.281449893390189</v>
      </c>
      <c r="AU70" s="27">
        <v>245</v>
      </c>
      <c r="AV70" s="60">
        <f t="shared" si="204"/>
        <v>72.916666666666671</v>
      </c>
      <c r="AW70" s="50">
        <f t="shared" si="205"/>
        <v>584</v>
      </c>
      <c r="AX70" s="60">
        <f t="shared" si="206"/>
        <v>72.546583850931668</v>
      </c>
      <c r="AY70" s="27">
        <v>390</v>
      </c>
      <c r="AZ70" s="27">
        <v>577</v>
      </c>
      <c r="BA70" s="27">
        <v>116</v>
      </c>
      <c r="BB70" s="27">
        <v>176</v>
      </c>
      <c r="BC70" s="50">
        <f t="shared" si="207"/>
        <v>292</v>
      </c>
      <c r="BD70" s="27">
        <v>155</v>
      </c>
      <c r="BE70" s="27">
        <v>292</v>
      </c>
      <c r="BF70" s="105">
        <f t="shared" si="208"/>
        <v>30853</v>
      </c>
      <c r="BG70" s="50">
        <f t="shared" si="209"/>
        <v>469</v>
      </c>
      <c r="BH70" s="50">
        <f t="shared" si="210"/>
        <v>336</v>
      </c>
      <c r="BI70" s="50">
        <f t="shared" si="211"/>
        <v>31658</v>
      </c>
      <c r="BJ70" s="50">
        <f t="shared" si="212"/>
        <v>23626</v>
      </c>
      <c r="BK70" s="50">
        <f t="shared" si="213"/>
        <v>11697</v>
      </c>
      <c r="BL70" s="50">
        <f t="shared" si="214"/>
        <v>26312</v>
      </c>
      <c r="BM70" s="50">
        <f t="shared" si="215"/>
        <v>339</v>
      </c>
      <c r="BN70" s="50">
        <f t="shared" si="216"/>
        <v>245</v>
      </c>
      <c r="BO70" s="103">
        <f t="shared" si="217"/>
        <v>26896</v>
      </c>
      <c r="BP70" s="50">
        <f t="shared" si="218"/>
        <v>20314</v>
      </c>
      <c r="BQ70" s="50">
        <f t="shared" si="219"/>
        <v>9850</v>
      </c>
      <c r="BR70" s="60">
        <f t="shared" si="220"/>
        <v>85.281820244384676</v>
      </c>
      <c r="BS70" s="60">
        <f t="shared" si="221"/>
        <v>72.281449893390189</v>
      </c>
      <c r="BT70" s="50">
        <f t="shared" si="222"/>
        <v>72.916666666666671</v>
      </c>
      <c r="BU70" s="60">
        <f t="shared" si="223"/>
        <v>84.957988502116379</v>
      </c>
      <c r="BV70" s="60">
        <f t="shared" si="224"/>
        <v>85.981545754677057</v>
      </c>
      <c r="BW70" s="60">
        <f t="shared" si="225"/>
        <v>84.209626399931608</v>
      </c>
      <c r="BX70" s="27">
        <v>1</v>
      </c>
      <c r="BY70" s="27"/>
      <c r="BZ70" s="27"/>
      <c r="CA70" s="50">
        <f t="shared" si="226"/>
        <v>1</v>
      </c>
      <c r="CB70" s="27">
        <v>1</v>
      </c>
      <c r="CC70" s="58" t="s">
        <v>7</v>
      </c>
      <c r="CD70" s="27"/>
      <c r="CE70" s="27"/>
      <c r="CF70" s="27"/>
      <c r="CG70" s="106">
        <f t="shared" si="227"/>
        <v>0</v>
      </c>
      <c r="CH70" s="27"/>
      <c r="CI70" s="27"/>
      <c r="CJ70" s="50">
        <f t="shared" si="228"/>
        <v>26313</v>
      </c>
      <c r="CK70" s="50">
        <f t="shared" si="229"/>
        <v>339</v>
      </c>
      <c r="CL70" s="50">
        <f t="shared" si="230"/>
        <v>245</v>
      </c>
      <c r="CM70" s="103">
        <f t="shared" si="231"/>
        <v>26897</v>
      </c>
      <c r="CN70" s="50">
        <f t="shared" si="232"/>
        <v>20315</v>
      </c>
      <c r="CO70" s="50">
        <f t="shared" si="233"/>
        <v>9850</v>
      </c>
      <c r="CP70" s="27"/>
      <c r="CQ70" s="27"/>
      <c r="CR70" s="27"/>
      <c r="CS70" s="50">
        <f t="shared" si="234"/>
        <v>0</v>
      </c>
      <c r="CT70" s="27"/>
      <c r="CU70" s="27"/>
      <c r="CV70" s="27"/>
      <c r="CW70" s="27"/>
      <c r="CX70" s="27"/>
      <c r="CY70" s="50">
        <f t="shared" si="235"/>
        <v>0</v>
      </c>
      <c r="CZ70" s="27"/>
      <c r="DA70" s="27"/>
      <c r="DE70" s="51"/>
    </row>
    <row r="71" spans="1:109" x14ac:dyDescent="0.2">
      <c r="A71" s="110">
        <v>57</v>
      </c>
      <c r="B71" s="110" t="s">
        <v>216</v>
      </c>
      <c r="C71" s="27">
        <v>418</v>
      </c>
      <c r="D71" s="27"/>
      <c r="E71" s="27"/>
      <c r="F71" s="103">
        <f t="shared" si="191"/>
        <v>418</v>
      </c>
      <c r="G71" s="27">
        <v>10</v>
      </c>
      <c r="H71" s="27"/>
      <c r="I71" s="27"/>
      <c r="J71" s="50">
        <f t="shared" si="192"/>
        <v>10</v>
      </c>
      <c r="K71" s="27"/>
      <c r="L71" s="27"/>
      <c r="M71" s="50">
        <f t="shared" si="193"/>
        <v>0</v>
      </c>
      <c r="N71" s="104"/>
      <c r="O71" s="104"/>
      <c r="P71" s="104"/>
      <c r="Q71" s="50">
        <f t="shared" si="194"/>
        <v>0</v>
      </c>
      <c r="R71" s="27">
        <v>17215</v>
      </c>
      <c r="S71" s="27"/>
      <c r="T71" s="27"/>
      <c r="U71" s="50">
        <f t="shared" si="195"/>
        <v>17215</v>
      </c>
      <c r="V71" s="27">
        <v>8973</v>
      </c>
      <c r="W71" s="27">
        <v>6858</v>
      </c>
      <c r="X71" s="27">
        <v>14888</v>
      </c>
      <c r="Y71" s="60">
        <f t="shared" si="196"/>
        <v>86.482718559395877</v>
      </c>
      <c r="Z71" s="27"/>
      <c r="AA71" s="60">
        <f t="shared" si="197"/>
        <v>0</v>
      </c>
      <c r="AB71" s="27"/>
      <c r="AC71" s="60">
        <f t="shared" si="198"/>
        <v>0</v>
      </c>
      <c r="AD71" s="103">
        <f t="shared" si="199"/>
        <v>14888</v>
      </c>
      <c r="AE71" s="60">
        <f t="shared" si="200"/>
        <v>86.482718559395877</v>
      </c>
      <c r="AF71" s="27">
        <v>8185</v>
      </c>
      <c r="AG71" s="27">
        <v>5580</v>
      </c>
      <c r="AH71" s="27"/>
      <c r="AI71" s="27"/>
      <c r="AJ71" s="27"/>
      <c r="AK71" s="50">
        <f t="shared" si="201"/>
        <v>0</v>
      </c>
      <c r="AL71" s="27"/>
      <c r="AM71" s="27"/>
      <c r="AN71" s="27"/>
      <c r="AO71" s="27"/>
      <c r="AP71" s="50">
        <f t="shared" si="202"/>
        <v>0</v>
      </c>
      <c r="AQ71" s="27"/>
      <c r="AR71" s="27"/>
      <c r="AS71" s="27"/>
      <c r="AT71" s="60">
        <f t="shared" si="203"/>
        <v>0</v>
      </c>
      <c r="AU71" s="27"/>
      <c r="AV71" s="60">
        <f t="shared" si="204"/>
        <v>0</v>
      </c>
      <c r="AW71" s="50">
        <f t="shared" si="205"/>
        <v>0</v>
      </c>
      <c r="AX71" s="60">
        <f t="shared" si="206"/>
        <v>0</v>
      </c>
      <c r="AY71" s="27"/>
      <c r="AZ71" s="27"/>
      <c r="BA71" s="27"/>
      <c r="BB71" s="27"/>
      <c r="BC71" s="50">
        <f t="shared" si="207"/>
        <v>0</v>
      </c>
      <c r="BD71" s="27"/>
      <c r="BE71" s="27"/>
      <c r="BF71" s="105">
        <f t="shared" si="208"/>
        <v>17215</v>
      </c>
      <c r="BG71" s="50">
        <f t="shared" si="209"/>
        <v>0</v>
      </c>
      <c r="BH71" s="50">
        <f t="shared" si="210"/>
        <v>0</v>
      </c>
      <c r="BI71" s="50">
        <f t="shared" si="211"/>
        <v>17215</v>
      </c>
      <c r="BJ71" s="50">
        <f t="shared" si="212"/>
        <v>8973</v>
      </c>
      <c r="BK71" s="50">
        <f t="shared" si="213"/>
        <v>6858</v>
      </c>
      <c r="BL71" s="50">
        <f t="shared" si="214"/>
        <v>14888</v>
      </c>
      <c r="BM71" s="50">
        <f t="shared" si="215"/>
        <v>0</v>
      </c>
      <c r="BN71" s="50">
        <f t="shared" si="216"/>
        <v>0</v>
      </c>
      <c r="BO71" s="103">
        <f t="shared" si="217"/>
        <v>14888</v>
      </c>
      <c r="BP71" s="50">
        <f t="shared" si="218"/>
        <v>8185</v>
      </c>
      <c r="BQ71" s="50">
        <f t="shared" si="219"/>
        <v>5580</v>
      </c>
      <c r="BR71" s="60">
        <f t="shared" si="220"/>
        <v>86.482718559395877</v>
      </c>
      <c r="BS71" s="60">
        <f t="shared" si="221"/>
        <v>0</v>
      </c>
      <c r="BT71" s="50">
        <f t="shared" si="222"/>
        <v>0</v>
      </c>
      <c r="BU71" s="60">
        <f t="shared" si="223"/>
        <v>86.482718559395877</v>
      </c>
      <c r="BV71" s="60">
        <f t="shared" si="224"/>
        <v>91.218098740666434</v>
      </c>
      <c r="BW71" s="60">
        <f t="shared" si="225"/>
        <v>81.364829396325462</v>
      </c>
      <c r="BX71" s="27"/>
      <c r="BY71" s="27"/>
      <c r="BZ71" s="27"/>
      <c r="CA71" s="50">
        <f t="shared" si="226"/>
        <v>0</v>
      </c>
      <c r="CB71" s="27"/>
      <c r="CC71" s="58" t="s">
        <v>7</v>
      </c>
      <c r="CD71" s="27"/>
      <c r="CE71" s="27"/>
      <c r="CF71" s="27"/>
      <c r="CG71" s="106">
        <f t="shared" si="227"/>
        <v>0</v>
      </c>
      <c r="CH71" s="27"/>
      <c r="CI71" s="27"/>
      <c r="CJ71" s="50">
        <f t="shared" si="228"/>
        <v>14888</v>
      </c>
      <c r="CK71" s="50">
        <f t="shared" si="229"/>
        <v>0</v>
      </c>
      <c r="CL71" s="50">
        <f t="shared" si="230"/>
        <v>0</v>
      </c>
      <c r="CM71" s="103">
        <f t="shared" si="231"/>
        <v>14888</v>
      </c>
      <c r="CN71" s="50">
        <f t="shared" si="232"/>
        <v>8185</v>
      </c>
      <c r="CO71" s="50">
        <f t="shared" si="233"/>
        <v>5580</v>
      </c>
      <c r="CP71" s="27"/>
      <c r="CQ71" s="27"/>
      <c r="CR71" s="27"/>
      <c r="CS71" s="50">
        <f t="shared" si="234"/>
        <v>0</v>
      </c>
      <c r="CT71" s="27"/>
      <c r="CU71" s="27"/>
      <c r="CV71" s="27"/>
      <c r="CW71" s="27"/>
      <c r="CX71" s="27"/>
      <c r="CY71" s="50">
        <f t="shared" si="235"/>
        <v>0</v>
      </c>
      <c r="CZ71" s="27"/>
      <c r="DA71" s="27"/>
      <c r="DE71" s="51"/>
    </row>
    <row r="72" spans="1:109" x14ac:dyDescent="0.2">
      <c r="A72" s="26"/>
      <c r="B72" s="30"/>
      <c r="C72" s="89"/>
      <c r="D72" s="89"/>
      <c r="E72" s="89"/>
      <c r="F72" s="90">
        <f>SUM(F65:F71)</f>
        <v>2101</v>
      </c>
      <c r="G72" s="89"/>
      <c r="H72" s="89"/>
      <c r="I72" s="89"/>
      <c r="J72" s="91">
        <f>SUM(J65:J71)</f>
        <v>106</v>
      </c>
      <c r="K72" s="89"/>
      <c r="L72" s="89"/>
      <c r="M72" s="91">
        <f>SUM(M65:M71)</f>
        <v>8</v>
      </c>
      <c r="N72" s="92"/>
      <c r="O72" s="92"/>
      <c r="P72" s="92"/>
      <c r="Q72" s="91">
        <f>SUM(Q65:Q71)</f>
        <v>32</v>
      </c>
      <c r="R72" s="89"/>
      <c r="S72" s="89"/>
      <c r="T72" s="89"/>
      <c r="U72" s="91">
        <f>SUM(U65:U71)</f>
        <v>109528</v>
      </c>
      <c r="V72" s="89"/>
      <c r="W72" s="89"/>
      <c r="X72" s="89"/>
      <c r="Y72" s="93">
        <f t="shared" si="4"/>
        <v>0</v>
      </c>
      <c r="Z72" s="89"/>
      <c r="AA72" s="93">
        <f t="shared" si="5"/>
        <v>0</v>
      </c>
      <c r="AB72" s="89"/>
      <c r="AC72" s="93">
        <f t="shared" si="130"/>
        <v>0</v>
      </c>
      <c r="AD72" s="90">
        <f>SUM(AD65:AD71)</f>
        <v>96546</v>
      </c>
      <c r="AE72" s="93">
        <f t="shared" si="32"/>
        <v>88.14732305894384</v>
      </c>
      <c r="AF72" s="89"/>
      <c r="AG72" s="89"/>
      <c r="AH72" s="89"/>
      <c r="AI72" s="89"/>
      <c r="AJ72" s="89"/>
      <c r="AK72" s="91">
        <f>SUM(AK65:AK71)</f>
        <v>2125</v>
      </c>
      <c r="AL72" s="89"/>
      <c r="AM72" s="89"/>
      <c r="AN72" s="89"/>
      <c r="AO72" s="89"/>
      <c r="AP72" s="91">
        <f>SUM(AP65:AP71)</f>
        <v>6803</v>
      </c>
      <c r="AQ72" s="89"/>
      <c r="AR72" s="89"/>
      <c r="AS72" s="89"/>
      <c r="AT72" s="93">
        <f t="shared" si="132"/>
        <v>0</v>
      </c>
      <c r="AU72" s="89"/>
      <c r="AV72" s="93">
        <f t="shared" si="133"/>
        <v>0</v>
      </c>
      <c r="AW72" s="91">
        <f>SUM(AW65:AW71)</f>
        <v>6167</v>
      </c>
      <c r="AX72" s="93">
        <f t="shared" si="134"/>
        <v>90.651183301484636</v>
      </c>
      <c r="AY72" s="89"/>
      <c r="AZ72" s="89"/>
      <c r="BA72" s="89"/>
      <c r="BB72" s="89"/>
      <c r="BC72" s="91">
        <f t="shared" si="135"/>
        <v>0</v>
      </c>
      <c r="BD72" s="89"/>
      <c r="BE72" s="89"/>
      <c r="BF72" s="94">
        <f t="shared" si="34"/>
        <v>0</v>
      </c>
      <c r="BG72" s="91"/>
      <c r="BH72" s="91"/>
      <c r="BI72" s="91">
        <f>SUM(BI65:BI71)</f>
        <v>116331</v>
      </c>
      <c r="BJ72" s="91"/>
      <c r="BK72" s="91"/>
      <c r="BL72" s="91">
        <f t="shared" si="36"/>
        <v>0</v>
      </c>
      <c r="BM72" s="91"/>
      <c r="BN72" s="91"/>
      <c r="BO72" s="90">
        <f>SUM(BO65:BO71)</f>
        <v>102713</v>
      </c>
      <c r="BP72" s="91"/>
      <c r="BQ72" s="91"/>
      <c r="BR72" s="93">
        <f t="shared" si="37"/>
        <v>0</v>
      </c>
      <c r="BS72" s="93">
        <f t="shared" si="38"/>
        <v>0</v>
      </c>
      <c r="BT72" s="91">
        <f t="shared" si="22"/>
        <v>0</v>
      </c>
      <c r="BU72" s="93">
        <f t="shared" si="23"/>
        <v>88.293748012137783</v>
      </c>
      <c r="BV72" s="93">
        <f t="shared" si="24"/>
        <v>0</v>
      </c>
      <c r="BW72" s="93">
        <f t="shared" si="25"/>
        <v>0</v>
      </c>
      <c r="BX72" s="89"/>
      <c r="BY72" s="89"/>
      <c r="BZ72" s="89"/>
      <c r="CA72" s="91"/>
      <c r="CB72" s="89"/>
      <c r="CC72" s="95" t="s">
        <v>7</v>
      </c>
      <c r="CD72" s="89"/>
      <c r="CE72" s="89"/>
      <c r="CF72" s="89"/>
      <c r="CG72" s="96"/>
      <c r="CH72" s="89"/>
      <c r="CI72" s="89"/>
      <c r="CJ72" s="91"/>
      <c r="CK72" s="91"/>
      <c r="CL72" s="91"/>
      <c r="CM72" s="90">
        <f>SUM(CM65:CM71)</f>
        <v>102714</v>
      </c>
      <c r="CN72" s="91"/>
      <c r="CO72" s="91"/>
      <c r="CP72" s="89"/>
      <c r="CQ72" s="89"/>
      <c r="CR72" s="89"/>
      <c r="CS72" s="91">
        <f t="shared" si="144"/>
        <v>0</v>
      </c>
      <c r="CT72" s="89"/>
      <c r="CU72" s="89"/>
      <c r="CV72" s="89"/>
      <c r="CW72" s="89"/>
      <c r="CX72" s="89"/>
      <c r="CY72" s="91">
        <f t="shared" si="145"/>
        <v>0</v>
      </c>
      <c r="CZ72" s="89"/>
      <c r="DA72" s="89"/>
      <c r="DE72" s="51"/>
    </row>
    <row r="73" spans="1:109" ht="40.15" customHeight="1" x14ac:dyDescent="0.2">
      <c r="A73" s="31"/>
      <c r="B73" s="23" t="s">
        <v>218</v>
      </c>
      <c r="C73" s="97"/>
      <c r="D73" s="97"/>
      <c r="E73" s="97"/>
      <c r="F73" s="98"/>
      <c r="G73" s="97"/>
      <c r="H73" s="97"/>
      <c r="I73" s="97"/>
      <c r="J73" s="99"/>
      <c r="K73" s="97"/>
      <c r="L73" s="97"/>
      <c r="M73" s="99"/>
      <c r="N73" s="97"/>
      <c r="O73" s="97"/>
      <c r="P73" s="97"/>
      <c r="Q73" s="99"/>
      <c r="R73" s="97"/>
      <c r="S73" s="97"/>
      <c r="T73" s="97"/>
      <c r="U73" s="99"/>
      <c r="V73" s="97"/>
      <c r="W73" s="97"/>
      <c r="X73" s="97"/>
      <c r="Y73" s="100"/>
      <c r="Z73" s="97"/>
      <c r="AA73" s="100"/>
      <c r="AB73" s="97"/>
      <c r="AC73" s="100"/>
      <c r="AD73" s="98"/>
      <c r="AE73" s="100"/>
      <c r="AF73" s="97"/>
      <c r="AG73" s="97"/>
      <c r="AH73" s="97"/>
      <c r="AI73" s="97"/>
      <c r="AJ73" s="97"/>
      <c r="AK73" s="99"/>
      <c r="AL73" s="97"/>
      <c r="AM73" s="97"/>
      <c r="AN73" s="97"/>
      <c r="AO73" s="97"/>
      <c r="AP73" s="99"/>
      <c r="AQ73" s="97"/>
      <c r="AR73" s="97"/>
      <c r="AS73" s="97"/>
      <c r="AT73" s="100"/>
      <c r="AU73" s="97"/>
      <c r="AV73" s="100"/>
      <c r="AW73" s="99"/>
      <c r="AX73" s="100"/>
      <c r="AY73" s="97"/>
      <c r="AZ73" s="97"/>
      <c r="BA73" s="97"/>
      <c r="BB73" s="97"/>
      <c r="BC73" s="99"/>
      <c r="BD73" s="97"/>
      <c r="BE73" s="97"/>
      <c r="BF73" s="99"/>
      <c r="BG73" s="99"/>
      <c r="BH73" s="99"/>
      <c r="BI73" s="99"/>
      <c r="BJ73" s="99"/>
      <c r="BK73" s="99"/>
      <c r="BL73" s="99"/>
      <c r="BM73" s="99"/>
      <c r="BN73" s="99"/>
      <c r="BO73" s="98"/>
      <c r="BP73" s="99"/>
      <c r="BQ73" s="99"/>
      <c r="BR73" s="100"/>
      <c r="BS73" s="100"/>
      <c r="BT73" s="99"/>
      <c r="BU73" s="100"/>
      <c r="BV73" s="100"/>
      <c r="BW73" s="100"/>
      <c r="BX73" s="97"/>
      <c r="BY73" s="97"/>
      <c r="BZ73" s="97"/>
      <c r="CA73" s="99"/>
      <c r="CB73" s="97"/>
      <c r="CC73" s="101"/>
      <c r="CD73" s="97"/>
      <c r="CE73" s="97"/>
      <c r="CF73" s="97"/>
      <c r="CG73" s="99"/>
      <c r="CH73" s="97"/>
      <c r="CI73" s="97"/>
      <c r="CJ73" s="99"/>
      <c r="CK73" s="99"/>
      <c r="CL73" s="99"/>
      <c r="CM73" s="98"/>
      <c r="CN73" s="99"/>
      <c r="CO73" s="99"/>
      <c r="CP73" s="97"/>
      <c r="CQ73" s="97"/>
      <c r="CR73" s="97"/>
      <c r="CS73" s="99"/>
      <c r="CT73" s="97"/>
      <c r="CU73" s="97"/>
      <c r="CV73" s="97"/>
      <c r="CW73" s="97"/>
      <c r="CX73" s="97"/>
      <c r="CY73" s="99"/>
      <c r="CZ73" s="97"/>
      <c r="DA73" s="97"/>
      <c r="DE73" s="51"/>
    </row>
    <row r="74" spans="1:109" x14ac:dyDescent="0.2">
      <c r="A74" s="109">
        <v>58</v>
      </c>
      <c r="B74" s="109" t="s">
        <v>220</v>
      </c>
      <c r="C74" s="27">
        <v>115</v>
      </c>
      <c r="D74" s="27"/>
      <c r="E74" s="27"/>
      <c r="F74" s="103">
        <f>SUM(C74:E74)</f>
        <v>115</v>
      </c>
      <c r="G74" s="27">
        <v>29</v>
      </c>
      <c r="H74" s="27"/>
      <c r="I74" s="27"/>
      <c r="J74" s="50">
        <f>SUM(G74:I74)</f>
        <v>29</v>
      </c>
      <c r="K74" s="27"/>
      <c r="L74" s="27"/>
      <c r="M74" s="50">
        <f>SUM(K74:L74)</f>
        <v>0</v>
      </c>
      <c r="N74" s="104">
        <v>6</v>
      </c>
      <c r="O74" s="104"/>
      <c r="P74" s="104"/>
      <c r="Q74" s="50">
        <f>SUM(N74:P74)</f>
        <v>6</v>
      </c>
      <c r="R74" s="27">
        <v>10521</v>
      </c>
      <c r="S74" s="27"/>
      <c r="T74" s="27"/>
      <c r="U74" s="50">
        <f>SUM(R74:T74)</f>
        <v>10521</v>
      </c>
      <c r="V74" s="27">
        <v>6097</v>
      </c>
      <c r="W74" s="27">
        <v>5236</v>
      </c>
      <c r="X74" s="27">
        <v>6316</v>
      </c>
      <c r="Y74" s="60">
        <f t="shared" ref="Y74:Y103" si="236">IF(R74=0,0,X74/R74%)</f>
        <v>60.032316319741476</v>
      </c>
      <c r="Z74" s="27"/>
      <c r="AA74" s="60">
        <f t="shared" ref="AA74:AA104" si="237">IF(S74=0,0,Z74/S74%)</f>
        <v>0</v>
      </c>
      <c r="AB74" s="27"/>
      <c r="AC74" s="60">
        <f t="shared" ref="AC74:AC104" si="238">IF(T74=0,0,AB74/T74%)</f>
        <v>0</v>
      </c>
      <c r="AD74" s="103">
        <f>SUM(X74+Z74+AB74)</f>
        <v>6316</v>
      </c>
      <c r="AE74" s="60">
        <f t="shared" ref="AE74:AE104" si="239">IF(U74=0,0,AD74/U74%)</f>
        <v>60.032316319741476</v>
      </c>
      <c r="AF74" s="27">
        <v>4420</v>
      </c>
      <c r="AG74" s="27">
        <v>2147</v>
      </c>
      <c r="AH74" s="27">
        <v>650</v>
      </c>
      <c r="AI74" s="27"/>
      <c r="AJ74" s="27"/>
      <c r="AK74" s="50">
        <f>SUM(AH74:AJ74)</f>
        <v>650</v>
      </c>
      <c r="AL74" s="27">
        <v>390</v>
      </c>
      <c r="AM74" s="27">
        <v>163</v>
      </c>
      <c r="AN74" s="27"/>
      <c r="AO74" s="27"/>
      <c r="AP74" s="50">
        <f>SUM(AN74:AO74)</f>
        <v>0</v>
      </c>
      <c r="AQ74" s="27"/>
      <c r="AR74" s="27"/>
      <c r="AS74" s="27"/>
      <c r="AT74" s="60">
        <f t="shared" ref="AT74:AT79" si="240">IF(AN74=0,0,AS74/AN74%)</f>
        <v>0</v>
      </c>
      <c r="AU74" s="27"/>
      <c r="AV74" s="60">
        <f t="shared" ref="AV74:AV104" si="241">IF(AO74=0,0,AU74/AO74%)</f>
        <v>0</v>
      </c>
      <c r="AW74" s="50">
        <f>SUM(AS74+AU74)</f>
        <v>0</v>
      </c>
      <c r="AX74" s="60">
        <f t="shared" ref="AX74:AX104" si="242">IF(AP74=0,0,AW74/AP74%)</f>
        <v>0</v>
      </c>
      <c r="AY74" s="27"/>
      <c r="AZ74" s="27"/>
      <c r="BA74" s="27"/>
      <c r="BB74" s="27"/>
      <c r="BC74" s="50">
        <f t="shared" ref="BC74:BC104" si="243">SUM(BA74:BB74)</f>
        <v>0</v>
      </c>
      <c r="BD74" s="27"/>
      <c r="BE74" s="27"/>
      <c r="BF74" s="105">
        <f t="shared" ref="BF74:BF104" si="244">R74</f>
        <v>10521</v>
      </c>
      <c r="BG74" s="50">
        <f t="shared" ref="BG74:BG93" si="245">S74+AN74</f>
        <v>0</v>
      </c>
      <c r="BH74" s="50">
        <f t="shared" ref="BH74:BH93" si="246">T74+AO74</f>
        <v>0</v>
      </c>
      <c r="BI74" s="50">
        <f>SUM(BF74:BH74)</f>
        <v>10521</v>
      </c>
      <c r="BJ74" s="50">
        <f t="shared" ref="BJ74:BK78" si="247">V74+AQ74</f>
        <v>6097</v>
      </c>
      <c r="BK74" s="50">
        <f t="shared" si="247"/>
        <v>5236</v>
      </c>
      <c r="BL74" s="50">
        <f t="shared" ref="BL74:BL104" si="248">X74</f>
        <v>6316</v>
      </c>
      <c r="BM74" s="50">
        <f t="shared" ref="BM74:BM78" si="249">Z74+AS74</f>
        <v>0</v>
      </c>
      <c r="BN74" s="50">
        <f t="shared" ref="BN74:BN81" si="250">AB74+AU74</f>
        <v>0</v>
      </c>
      <c r="BO74" s="103">
        <f>SUM(BL74:BN74)</f>
        <v>6316</v>
      </c>
      <c r="BP74" s="50">
        <f t="shared" ref="BP74:BP93" si="251">AF74+AY74</f>
        <v>4420</v>
      </c>
      <c r="BQ74" s="50">
        <f t="shared" ref="BQ74:BQ93" si="252">AG74+AZ74</f>
        <v>2147</v>
      </c>
      <c r="BR74" s="60">
        <f t="shared" ref="BR74:BR104" si="253">IF(BF74=0,0,BL74/BF74%)</f>
        <v>60.032316319741476</v>
      </c>
      <c r="BS74" s="60">
        <f t="shared" ref="BS74:BW104" si="254">IF(BG74=0,0,BM74/BG74%)</f>
        <v>0</v>
      </c>
      <c r="BT74" s="50">
        <f t="shared" si="254"/>
        <v>0</v>
      </c>
      <c r="BU74" s="60">
        <f t="shared" si="254"/>
        <v>60.032316319741476</v>
      </c>
      <c r="BV74" s="60">
        <f t="shared" si="254"/>
        <v>72.494669509594885</v>
      </c>
      <c r="BW74" s="60">
        <f t="shared" si="254"/>
        <v>41.004583651642477</v>
      </c>
      <c r="BX74" s="27">
        <v>950</v>
      </c>
      <c r="BY74" s="27"/>
      <c r="BZ74" s="27"/>
      <c r="CA74" s="50">
        <f t="shared" ref="CA74:CA93" si="255">SUM(BX74:BZ74)</f>
        <v>950</v>
      </c>
      <c r="CB74" s="27">
        <v>926</v>
      </c>
      <c r="CC74" s="58" t="s">
        <v>7</v>
      </c>
      <c r="CD74" s="27">
        <v>200</v>
      </c>
      <c r="CE74" s="27"/>
      <c r="CF74" s="27"/>
      <c r="CG74" s="106">
        <f t="shared" ref="CG74:CG93" si="256">SUM(CD74:CF74)</f>
        <v>200</v>
      </c>
      <c r="CH74" s="27">
        <v>173</v>
      </c>
      <c r="CI74" s="27"/>
      <c r="CJ74" s="50">
        <f t="shared" ref="CJ74:CJ104" si="257">SUM(BL74+BX74+CD74)</f>
        <v>7466</v>
      </c>
      <c r="CK74" s="50">
        <f t="shared" ref="CK74:CK93" si="258">SUM(BM74+BY74+CE74)</f>
        <v>0</v>
      </c>
      <c r="CL74" s="50">
        <f t="shared" ref="CL74:CL81" si="259">SUM(BN74+BZ74+CF74)</f>
        <v>0</v>
      </c>
      <c r="CM74" s="103">
        <f>SUM(CJ74:CL74)</f>
        <v>7466</v>
      </c>
      <c r="CN74" s="50">
        <f t="shared" ref="CN74:CN93" si="260">SUM(BP74+CB74+CH74)</f>
        <v>5519</v>
      </c>
      <c r="CO74" s="50">
        <f t="shared" ref="CO74:CO93" si="261">SUM(BQ74+CI74)</f>
        <v>2147</v>
      </c>
      <c r="CP74" s="27">
        <v>126</v>
      </c>
      <c r="CQ74" s="27"/>
      <c r="CR74" s="27"/>
      <c r="CS74" s="50">
        <f t="shared" ref="CS74:CS103" si="262">SUM(CP74:CR74)</f>
        <v>126</v>
      </c>
      <c r="CT74" s="27">
        <v>93</v>
      </c>
      <c r="CU74" s="27">
        <v>15</v>
      </c>
      <c r="CV74" s="27"/>
      <c r="CW74" s="27"/>
      <c r="CX74" s="27"/>
      <c r="CY74" s="50">
        <f t="shared" ref="CY74:CY103" si="263">SUM(CV74:CX74)</f>
        <v>0</v>
      </c>
      <c r="CZ74" s="27"/>
      <c r="DA74" s="27"/>
      <c r="DE74" s="51"/>
    </row>
    <row r="75" spans="1:109" x14ac:dyDescent="0.2">
      <c r="A75" s="109">
        <v>59</v>
      </c>
      <c r="B75" s="109" t="s">
        <v>223</v>
      </c>
      <c r="C75" s="27">
        <v>219</v>
      </c>
      <c r="D75" s="27"/>
      <c r="E75" s="27">
        <v>4</v>
      </c>
      <c r="F75" s="103">
        <f>SUM(C75:E75)</f>
        <v>223</v>
      </c>
      <c r="G75" s="27">
        <v>176</v>
      </c>
      <c r="H75" s="27"/>
      <c r="I75" s="27">
        <v>3</v>
      </c>
      <c r="J75" s="50">
        <f>SUM(G75:I75)</f>
        <v>179</v>
      </c>
      <c r="K75" s="27"/>
      <c r="L75" s="27"/>
      <c r="M75" s="50">
        <f>SUM(K75:L75)</f>
        <v>0</v>
      </c>
      <c r="N75" s="104">
        <v>1</v>
      </c>
      <c r="O75" s="104"/>
      <c r="P75" s="104"/>
      <c r="Q75" s="50">
        <f>SUM(N75:P75)</f>
        <v>1</v>
      </c>
      <c r="R75" s="27">
        <v>32794</v>
      </c>
      <c r="S75" s="27"/>
      <c r="T75" s="27">
        <v>646</v>
      </c>
      <c r="U75" s="50">
        <f>SUM(R75:T75)</f>
        <v>33440</v>
      </c>
      <c r="V75" s="27">
        <v>21265</v>
      </c>
      <c r="W75" s="27">
        <v>7576</v>
      </c>
      <c r="X75" s="27">
        <v>8315</v>
      </c>
      <c r="Y75" s="60">
        <f>IF(R75=0,0,X75/R75%)</f>
        <v>25.355247911203268</v>
      </c>
      <c r="Z75" s="27"/>
      <c r="AA75" s="60">
        <f>IF(S75=0,0,Z75/S75%)</f>
        <v>0</v>
      </c>
      <c r="AB75" s="27">
        <v>90</v>
      </c>
      <c r="AC75" s="60">
        <f>IF(T75=0,0,AB75/T75%)</f>
        <v>13.93188854489164</v>
      </c>
      <c r="AD75" s="103">
        <f>SUM(X75+Z75+AB75)</f>
        <v>8405</v>
      </c>
      <c r="AE75" s="60">
        <f>IF(U75=0,0,AD75/U75%)</f>
        <v>25.134569377990431</v>
      </c>
      <c r="AF75" s="27">
        <v>5951</v>
      </c>
      <c r="AG75" s="27">
        <v>2072</v>
      </c>
      <c r="AH75" s="27">
        <v>877</v>
      </c>
      <c r="AI75" s="27"/>
      <c r="AJ75" s="27"/>
      <c r="AK75" s="50">
        <f>SUM(AH75:AJ75)</f>
        <v>877</v>
      </c>
      <c r="AL75" s="27">
        <v>584</v>
      </c>
      <c r="AM75" s="27">
        <v>333</v>
      </c>
      <c r="AN75" s="27"/>
      <c r="AO75" s="27"/>
      <c r="AP75" s="50">
        <f>SUM(AN75:AO75)</f>
        <v>0</v>
      </c>
      <c r="AQ75" s="27"/>
      <c r="AR75" s="27"/>
      <c r="AS75" s="27"/>
      <c r="AT75" s="60">
        <f t="shared" si="240"/>
        <v>0</v>
      </c>
      <c r="AU75" s="27"/>
      <c r="AV75" s="60">
        <f>IF(AO75=0,0,AU75/AO75%)</f>
        <v>0</v>
      </c>
      <c r="AW75" s="50">
        <f>SUM(AS75+AU75)</f>
        <v>0</v>
      </c>
      <c r="AX75" s="60">
        <f>IF(AP75=0,0,AW75/AP75%)</f>
        <v>0</v>
      </c>
      <c r="AY75" s="27"/>
      <c r="AZ75" s="27"/>
      <c r="BA75" s="27"/>
      <c r="BB75" s="27"/>
      <c r="BC75" s="50">
        <f>SUM(BA75:BB75)</f>
        <v>0</v>
      </c>
      <c r="BD75" s="27"/>
      <c r="BE75" s="27"/>
      <c r="BF75" s="105">
        <f>R75</f>
        <v>32794</v>
      </c>
      <c r="BG75" s="50">
        <f t="shared" ref="BG75:BH78" si="264">S75+AN75</f>
        <v>0</v>
      </c>
      <c r="BH75" s="50">
        <f t="shared" si="264"/>
        <v>646</v>
      </c>
      <c r="BI75" s="50">
        <f>SUM(BF75:BH75)</f>
        <v>33440</v>
      </c>
      <c r="BJ75" s="50">
        <f t="shared" si="247"/>
        <v>21265</v>
      </c>
      <c r="BK75" s="50">
        <f t="shared" si="247"/>
        <v>7576</v>
      </c>
      <c r="BL75" s="50">
        <f>X75</f>
        <v>8315</v>
      </c>
      <c r="BM75" s="50">
        <f t="shared" si="249"/>
        <v>0</v>
      </c>
      <c r="BN75" s="50">
        <f>AB75+AU75</f>
        <v>90</v>
      </c>
      <c r="BO75" s="103">
        <f>SUM(BL75:BN75)</f>
        <v>8405</v>
      </c>
      <c r="BP75" s="50">
        <f t="shared" ref="BP75:BQ78" si="265">AF75+AY75</f>
        <v>5951</v>
      </c>
      <c r="BQ75" s="50">
        <f t="shared" si="265"/>
        <v>2072</v>
      </c>
      <c r="BR75" s="60">
        <f t="shared" ref="BR75:BW78" si="266">IF(BF75=0,0,BL75/BF75%)</f>
        <v>25.355247911203268</v>
      </c>
      <c r="BS75" s="60">
        <f t="shared" si="266"/>
        <v>0</v>
      </c>
      <c r="BT75" s="50">
        <f t="shared" si="266"/>
        <v>13.93188854489164</v>
      </c>
      <c r="BU75" s="60">
        <f t="shared" si="266"/>
        <v>25.134569377990431</v>
      </c>
      <c r="BV75" s="60">
        <f t="shared" si="266"/>
        <v>27.984951798730307</v>
      </c>
      <c r="BW75" s="60">
        <f t="shared" si="266"/>
        <v>27.34952481520591</v>
      </c>
      <c r="BX75" s="27">
        <v>504</v>
      </c>
      <c r="BY75" s="27"/>
      <c r="BZ75" s="27"/>
      <c r="CA75" s="50">
        <f>SUM(BX75:BZ75)</f>
        <v>504</v>
      </c>
      <c r="CB75" s="27">
        <v>362</v>
      </c>
      <c r="CC75" s="58" t="s">
        <v>7</v>
      </c>
      <c r="CD75" s="27">
        <v>33</v>
      </c>
      <c r="CE75" s="27"/>
      <c r="CF75" s="27"/>
      <c r="CG75" s="106">
        <f>SUM(CD75:CF75)</f>
        <v>33</v>
      </c>
      <c r="CH75" s="27">
        <v>27</v>
      </c>
      <c r="CI75" s="27">
        <v>3</v>
      </c>
      <c r="CJ75" s="50">
        <f t="shared" ref="CJ75:CL78" si="267">SUM(BL75+BX75+CD75)</f>
        <v>8852</v>
      </c>
      <c r="CK75" s="50">
        <f t="shared" si="267"/>
        <v>0</v>
      </c>
      <c r="CL75" s="50">
        <f t="shared" si="267"/>
        <v>90</v>
      </c>
      <c r="CM75" s="103">
        <f>SUM(CJ75:CL75)</f>
        <v>8942</v>
      </c>
      <c r="CN75" s="50">
        <f>SUM(BP75+CB75+CH75)</f>
        <v>6340</v>
      </c>
      <c r="CO75" s="50">
        <f>SUM(BQ75+CI75)</f>
        <v>2075</v>
      </c>
      <c r="CP75" s="27">
        <v>277</v>
      </c>
      <c r="CQ75" s="27"/>
      <c r="CR75" s="27"/>
      <c r="CS75" s="50">
        <f>SUM(CP75:CR75)</f>
        <v>277</v>
      </c>
      <c r="CT75" s="27">
        <v>212</v>
      </c>
      <c r="CU75" s="27">
        <v>72</v>
      </c>
      <c r="CV75" s="27"/>
      <c r="CW75" s="27"/>
      <c r="CX75" s="27"/>
      <c r="CY75" s="50">
        <f>SUM(CV75:CX75)</f>
        <v>0</v>
      </c>
      <c r="CZ75" s="27"/>
      <c r="DA75" s="27"/>
      <c r="DE75" s="51"/>
    </row>
    <row r="76" spans="1:109" x14ac:dyDescent="0.2">
      <c r="A76" s="109">
        <v>60</v>
      </c>
      <c r="B76" s="109" t="s">
        <v>224</v>
      </c>
      <c r="C76" s="27">
        <v>220</v>
      </c>
      <c r="D76" s="27"/>
      <c r="E76" s="27"/>
      <c r="F76" s="103">
        <f>SUM(C76:E76)</f>
        <v>220</v>
      </c>
      <c r="G76" s="27">
        <v>73</v>
      </c>
      <c r="H76" s="27"/>
      <c r="I76" s="27"/>
      <c r="J76" s="50">
        <f>SUM(G76:I76)</f>
        <v>73</v>
      </c>
      <c r="K76" s="27"/>
      <c r="L76" s="27"/>
      <c r="M76" s="50">
        <f>SUM(K76:L76)</f>
        <v>0</v>
      </c>
      <c r="N76" s="104">
        <v>4</v>
      </c>
      <c r="O76" s="104"/>
      <c r="P76" s="104"/>
      <c r="Q76" s="50">
        <f>SUM(N76:P76)</f>
        <v>4</v>
      </c>
      <c r="R76" s="27">
        <v>15956</v>
      </c>
      <c r="S76" s="27"/>
      <c r="T76" s="27"/>
      <c r="U76" s="50">
        <f>SUM(R76:T76)</f>
        <v>15956</v>
      </c>
      <c r="V76" s="27">
        <v>10890</v>
      </c>
      <c r="W76" s="27">
        <v>4991</v>
      </c>
      <c r="X76" s="27">
        <v>9579</v>
      </c>
      <c r="Y76" s="60">
        <f>IF(R76=0,0,X76/R76%)</f>
        <v>60.033843068438202</v>
      </c>
      <c r="Z76" s="27"/>
      <c r="AA76" s="60">
        <f>IF(S76=0,0,Z76/S76%)</f>
        <v>0</v>
      </c>
      <c r="AB76" s="27"/>
      <c r="AC76" s="60">
        <f>IF(T76=0,0,AB76/T76%)</f>
        <v>0</v>
      </c>
      <c r="AD76" s="103">
        <f>SUM(X76+Z76+AB76)</f>
        <v>9579</v>
      </c>
      <c r="AE76" s="60">
        <f>IF(U76=0,0,AD76/U76%)</f>
        <v>60.033843068438202</v>
      </c>
      <c r="AF76" s="27">
        <v>7130</v>
      </c>
      <c r="AG76" s="27">
        <v>3002</v>
      </c>
      <c r="AH76" s="27">
        <v>669</v>
      </c>
      <c r="AI76" s="27"/>
      <c r="AJ76" s="27"/>
      <c r="AK76" s="50">
        <f>SUM(AH76:AJ76)</f>
        <v>669</v>
      </c>
      <c r="AL76" s="27">
        <v>533</v>
      </c>
      <c r="AM76" s="27">
        <v>245</v>
      </c>
      <c r="AN76" s="27"/>
      <c r="AO76" s="27"/>
      <c r="AP76" s="50">
        <f>SUM(AN76:AO76)</f>
        <v>0</v>
      </c>
      <c r="AQ76" s="27"/>
      <c r="AR76" s="27"/>
      <c r="AS76" s="27"/>
      <c r="AT76" s="60">
        <f t="shared" si="240"/>
        <v>0</v>
      </c>
      <c r="AU76" s="27"/>
      <c r="AV76" s="60">
        <f>IF(AO76=0,0,AU76/AO76%)</f>
        <v>0</v>
      </c>
      <c r="AW76" s="50">
        <f>SUM(AS76+AU76)</f>
        <v>0</v>
      </c>
      <c r="AX76" s="60">
        <f>IF(AP76=0,0,AW76/AP76%)</f>
        <v>0</v>
      </c>
      <c r="AY76" s="27"/>
      <c r="AZ76" s="27"/>
      <c r="BA76" s="27"/>
      <c r="BB76" s="27"/>
      <c r="BC76" s="50">
        <f>SUM(BA76:BB76)</f>
        <v>0</v>
      </c>
      <c r="BD76" s="27"/>
      <c r="BE76" s="27"/>
      <c r="BF76" s="105">
        <f>R76</f>
        <v>15956</v>
      </c>
      <c r="BG76" s="50">
        <f t="shared" si="264"/>
        <v>0</v>
      </c>
      <c r="BH76" s="50">
        <f t="shared" si="264"/>
        <v>0</v>
      </c>
      <c r="BI76" s="50">
        <f>SUM(BF76:BH76)</f>
        <v>15956</v>
      </c>
      <c r="BJ76" s="50">
        <f t="shared" si="247"/>
        <v>10890</v>
      </c>
      <c r="BK76" s="50">
        <f t="shared" si="247"/>
        <v>4991</v>
      </c>
      <c r="BL76" s="50">
        <f>X76</f>
        <v>9579</v>
      </c>
      <c r="BM76" s="50">
        <f t="shared" si="249"/>
        <v>0</v>
      </c>
      <c r="BN76" s="50">
        <f>AB76+AU76</f>
        <v>0</v>
      </c>
      <c r="BO76" s="103">
        <f>SUM(BL76:BN76)</f>
        <v>9579</v>
      </c>
      <c r="BP76" s="50">
        <f t="shared" si="265"/>
        <v>7130</v>
      </c>
      <c r="BQ76" s="50">
        <f t="shared" si="265"/>
        <v>3002</v>
      </c>
      <c r="BR76" s="60">
        <f t="shared" si="266"/>
        <v>60.033843068438202</v>
      </c>
      <c r="BS76" s="60">
        <f t="shared" si="266"/>
        <v>0</v>
      </c>
      <c r="BT76" s="50">
        <f t="shared" si="266"/>
        <v>0</v>
      </c>
      <c r="BU76" s="60">
        <f t="shared" si="266"/>
        <v>60.033843068438202</v>
      </c>
      <c r="BV76" s="60">
        <f t="shared" si="266"/>
        <v>65.472910927456383</v>
      </c>
      <c r="BW76" s="60">
        <f t="shared" si="266"/>
        <v>60.148266880384696</v>
      </c>
      <c r="BX76" s="27">
        <v>116</v>
      </c>
      <c r="BY76" s="27"/>
      <c r="BZ76" s="27"/>
      <c r="CA76" s="50">
        <f>SUM(BX76:BZ76)</f>
        <v>116</v>
      </c>
      <c r="CB76" s="27">
        <v>80</v>
      </c>
      <c r="CC76" s="58" t="s">
        <v>7</v>
      </c>
      <c r="CD76" s="27">
        <v>56</v>
      </c>
      <c r="CE76" s="27"/>
      <c r="CF76" s="27"/>
      <c r="CG76" s="106">
        <f>SUM(CD76:CF76)</f>
        <v>56</v>
      </c>
      <c r="CH76" s="27">
        <v>26</v>
      </c>
      <c r="CI76" s="27">
        <v>48</v>
      </c>
      <c r="CJ76" s="50">
        <f t="shared" si="267"/>
        <v>9751</v>
      </c>
      <c r="CK76" s="50">
        <f t="shared" si="267"/>
        <v>0</v>
      </c>
      <c r="CL76" s="50">
        <f t="shared" si="267"/>
        <v>0</v>
      </c>
      <c r="CM76" s="103">
        <f>SUM(CJ76:CL76)</f>
        <v>9751</v>
      </c>
      <c r="CN76" s="50">
        <f>SUM(BP76+CB76+CH76)</f>
        <v>7236</v>
      </c>
      <c r="CO76" s="50">
        <f>SUM(BQ76+CI76)</f>
        <v>3050</v>
      </c>
      <c r="CP76" s="27">
        <v>123</v>
      </c>
      <c r="CQ76" s="27"/>
      <c r="CR76" s="27"/>
      <c r="CS76" s="50">
        <f>SUM(CP76:CR76)</f>
        <v>123</v>
      </c>
      <c r="CT76" s="27">
        <v>62</v>
      </c>
      <c r="CU76" s="27">
        <v>39</v>
      </c>
      <c r="CV76" s="27"/>
      <c r="CW76" s="27"/>
      <c r="CX76" s="27"/>
      <c r="CY76" s="50">
        <f>SUM(CV76:CX76)</f>
        <v>0</v>
      </c>
      <c r="CZ76" s="27"/>
      <c r="DA76" s="27"/>
      <c r="DE76" s="51"/>
    </row>
    <row r="77" spans="1:109" x14ac:dyDescent="0.2">
      <c r="A77" s="109">
        <v>61</v>
      </c>
      <c r="B77" s="109" t="s">
        <v>260</v>
      </c>
      <c r="C77" s="27">
        <v>67</v>
      </c>
      <c r="D77" s="27"/>
      <c r="E77" s="27"/>
      <c r="F77" s="103">
        <f>SUM(C77:E77)</f>
        <v>67</v>
      </c>
      <c r="G77" s="27">
        <v>7</v>
      </c>
      <c r="H77" s="27"/>
      <c r="I77" s="27"/>
      <c r="J77" s="50">
        <f>SUM(G77:I77)</f>
        <v>7</v>
      </c>
      <c r="K77" s="27"/>
      <c r="L77" s="27"/>
      <c r="M77" s="50">
        <f>SUM(K77:L77)</f>
        <v>0</v>
      </c>
      <c r="N77" s="104"/>
      <c r="O77" s="104"/>
      <c r="P77" s="104"/>
      <c r="Q77" s="50">
        <f>SUM(N77:P77)</f>
        <v>0</v>
      </c>
      <c r="R77" s="27">
        <v>7922</v>
      </c>
      <c r="S77" s="27"/>
      <c r="T77" s="27"/>
      <c r="U77" s="50">
        <f>SUM(R77:T77)</f>
        <v>7922</v>
      </c>
      <c r="V77" s="27">
        <v>5243</v>
      </c>
      <c r="W77" s="27">
        <v>1743</v>
      </c>
      <c r="X77" s="27">
        <v>5795</v>
      </c>
      <c r="Y77" s="60">
        <f>IF(R77=0,0,X77/R77%)</f>
        <v>73.15071951527392</v>
      </c>
      <c r="Z77" s="27"/>
      <c r="AA77" s="60">
        <f>IF(S77=0,0,Z77/S77%)</f>
        <v>0</v>
      </c>
      <c r="AB77" s="27"/>
      <c r="AC77" s="60">
        <f>IF(T77=0,0,AB77/T77%)</f>
        <v>0</v>
      </c>
      <c r="AD77" s="103">
        <f>SUM(X77+Z77+AB77)</f>
        <v>5795</v>
      </c>
      <c r="AE77" s="60">
        <f>IF(U77=0,0,AD77/U77%)</f>
        <v>73.15071951527392</v>
      </c>
      <c r="AF77" s="27">
        <v>3892</v>
      </c>
      <c r="AG77" s="27">
        <v>1344</v>
      </c>
      <c r="AH77" s="27">
        <v>563</v>
      </c>
      <c r="AI77" s="27"/>
      <c r="AJ77" s="27"/>
      <c r="AK77" s="50">
        <f>SUM(AH77:AJ77)</f>
        <v>563</v>
      </c>
      <c r="AL77" s="27">
        <v>395</v>
      </c>
      <c r="AM77" s="27">
        <v>223</v>
      </c>
      <c r="AN77" s="27"/>
      <c r="AO77" s="27"/>
      <c r="AP77" s="50">
        <f>SUM(AN77:AO77)</f>
        <v>0</v>
      </c>
      <c r="AQ77" s="27"/>
      <c r="AR77" s="27"/>
      <c r="AS77" s="27"/>
      <c r="AT77" s="60">
        <f t="shared" si="240"/>
        <v>0</v>
      </c>
      <c r="AU77" s="27"/>
      <c r="AV77" s="60">
        <f>IF(AO77=0,0,AU77/AO77%)</f>
        <v>0</v>
      </c>
      <c r="AW77" s="50">
        <f>SUM(AS77+AU77)</f>
        <v>0</v>
      </c>
      <c r="AX77" s="60">
        <f>IF(AP77=0,0,AW77/AP77%)</f>
        <v>0</v>
      </c>
      <c r="AY77" s="27"/>
      <c r="AZ77" s="27"/>
      <c r="BA77" s="27"/>
      <c r="BB77" s="27"/>
      <c r="BC77" s="50">
        <f>SUM(BA77:BB77)</f>
        <v>0</v>
      </c>
      <c r="BD77" s="27"/>
      <c r="BE77" s="27"/>
      <c r="BF77" s="105">
        <f>R77</f>
        <v>7922</v>
      </c>
      <c r="BG77" s="50">
        <f t="shared" si="264"/>
        <v>0</v>
      </c>
      <c r="BH77" s="50">
        <f t="shared" si="264"/>
        <v>0</v>
      </c>
      <c r="BI77" s="50">
        <f>SUM(BF77:BH77)</f>
        <v>7922</v>
      </c>
      <c r="BJ77" s="50">
        <f t="shared" si="247"/>
        <v>5243</v>
      </c>
      <c r="BK77" s="50">
        <f t="shared" si="247"/>
        <v>1743</v>
      </c>
      <c r="BL77" s="50">
        <f>X77</f>
        <v>5795</v>
      </c>
      <c r="BM77" s="50">
        <f t="shared" si="249"/>
        <v>0</v>
      </c>
      <c r="BN77" s="50">
        <f>AB77+AU77</f>
        <v>0</v>
      </c>
      <c r="BO77" s="103">
        <f>SUM(BL77:BN77)</f>
        <v>5795</v>
      </c>
      <c r="BP77" s="50">
        <f t="shared" si="265"/>
        <v>3892</v>
      </c>
      <c r="BQ77" s="50">
        <f t="shared" si="265"/>
        <v>1344</v>
      </c>
      <c r="BR77" s="60">
        <f t="shared" si="266"/>
        <v>73.15071951527392</v>
      </c>
      <c r="BS77" s="60">
        <f t="shared" si="266"/>
        <v>0</v>
      </c>
      <c r="BT77" s="50">
        <f t="shared" si="266"/>
        <v>0</v>
      </c>
      <c r="BU77" s="60">
        <f t="shared" si="266"/>
        <v>73.15071951527392</v>
      </c>
      <c r="BV77" s="60">
        <f t="shared" si="266"/>
        <v>74.23230974632844</v>
      </c>
      <c r="BW77" s="60">
        <f t="shared" si="266"/>
        <v>77.108433734939766</v>
      </c>
      <c r="BX77" s="27">
        <v>115</v>
      </c>
      <c r="BY77" s="27"/>
      <c r="BZ77" s="27"/>
      <c r="CA77" s="50">
        <f>SUM(BX77:BZ77)</f>
        <v>115</v>
      </c>
      <c r="CB77" s="27">
        <v>63</v>
      </c>
      <c r="CC77" s="58" t="s">
        <v>7</v>
      </c>
      <c r="CD77" s="27">
        <v>5</v>
      </c>
      <c r="CE77" s="27"/>
      <c r="CF77" s="27"/>
      <c r="CG77" s="106">
        <f>SUM(CD77:CF77)</f>
        <v>5</v>
      </c>
      <c r="CH77" s="27"/>
      <c r="CI77" s="27"/>
      <c r="CJ77" s="50">
        <f t="shared" si="267"/>
        <v>5915</v>
      </c>
      <c r="CK77" s="50">
        <f t="shared" si="267"/>
        <v>0</v>
      </c>
      <c r="CL77" s="50">
        <f t="shared" si="267"/>
        <v>0</v>
      </c>
      <c r="CM77" s="103">
        <f>SUM(CJ77:CL77)</f>
        <v>5915</v>
      </c>
      <c r="CN77" s="50">
        <f>SUM(BP77+CB77+CH77)</f>
        <v>3955</v>
      </c>
      <c r="CO77" s="50">
        <f>SUM(BQ77+CI77)</f>
        <v>1344</v>
      </c>
      <c r="CP77" s="27">
        <v>92</v>
      </c>
      <c r="CQ77" s="27"/>
      <c r="CR77" s="27"/>
      <c r="CS77" s="50">
        <f>SUM(CP77:CR77)</f>
        <v>92</v>
      </c>
      <c r="CT77" s="27">
        <v>10</v>
      </c>
      <c r="CU77" s="27"/>
      <c r="CV77" s="27"/>
      <c r="CW77" s="27"/>
      <c r="CX77" s="27"/>
      <c r="CY77" s="50">
        <f>SUM(CV77:CX77)</f>
        <v>0</v>
      </c>
      <c r="CZ77" s="27"/>
      <c r="DA77" s="27"/>
      <c r="DE77" s="51"/>
    </row>
    <row r="78" spans="1:109" x14ac:dyDescent="0.2">
      <c r="A78" s="110">
        <v>62</v>
      </c>
      <c r="B78" s="110" t="s">
        <v>226</v>
      </c>
      <c r="C78" s="27">
        <v>125</v>
      </c>
      <c r="D78" s="27"/>
      <c r="E78" s="27"/>
      <c r="F78" s="103">
        <f>SUM(C78:E78)</f>
        <v>125</v>
      </c>
      <c r="G78" s="27">
        <v>65</v>
      </c>
      <c r="H78" s="27"/>
      <c r="I78" s="27"/>
      <c r="J78" s="50">
        <f>SUM(G78:I78)</f>
        <v>65</v>
      </c>
      <c r="K78" s="27"/>
      <c r="L78" s="27"/>
      <c r="M78" s="50">
        <f>SUM(K78:L78)</f>
        <v>0</v>
      </c>
      <c r="N78" s="104">
        <v>2</v>
      </c>
      <c r="O78" s="104"/>
      <c r="P78" s="104"/>
      <c r="Q78" s="50">
        <f>SUM(N78:P78)</f>
        <v>2</v>
      </c>
      <c r="R78" s="27">
        <v>16149</v>
      </c>
      <c r="S78" s="27"/>
      <c r="T78" s="27"/>
      <c r="U78" s="50">
        <f>SUM(R78:T78)</f>
        <v>16149</v>
      </c>
      <c r="V78" s="27">
        <v>15952</v>
      </c>
      <c r="W78" s="27">
        <v>3873</v>
      </c>
      <c r="X78" s="27">
        <v>4681</v>
      </c>
      <c r="Y78" s="60">
        <f>IF(R78=0,0,X78/R78%)</f>
        <v>28.986314942101675</v>
      </c>
      <c r="Z78" s="27"/>
      <c r="AA78" s="60">
        <f>IF(S78=0,0,Z78/S78%)</f>
        <v>0</v>
      </c>
      <c r="AB78" s="27"/>
      <c r="AC78" s="60">
        <f>IF(T78=0,0,AB78/T78%)</f>
        <v>0</v>
      </c>
      <c r="AD78" s="103">
        <f>SUM(X78+Z78+AB78)</f>
        <v>4681</v>
      </c>
      <c r="AE78" s="60">
        <f>IF(U78=0,0,AD78/U78%)</f>
        <v>28.986314942101675</v>
      </c>
      <c r="AF78" s="27">
        <v>3816</v>
      </c>
      <c r="AG78" s="27">
        <v>701</v>
      </c>
      <c r="AH78" s="27">
        <v>315</v>
      </c>
      <c r="AI78" s="27"/>
      <c r="AJ78" s="27"/>
      <c r="AK78" s="50">
        <f>SUM(AH78:AJ78)</f>
        <v>315</v>
      </c>
      <c r="AL78" s="27">
        <v>310</v>
      </c>
      <c r="AM78" s="27">
        <v>36</v>
      </c>
      <c r="AN78" s="27"/>
      <c r="AO78" s="27"/>
      <c r="AP78" s="50">
        <f>SUM(AN78:AO78)</f>
        <v>0</v>
      </c>
      <c r="AQ78" s="27"/>
      <c r="AR78" s="27"/>
      <c r="AS78" s="27"/>
      <c r="AT78" s="60">
        <f t="shared" si="240"/>
        <v>0</v>
      </c>
      <c r="AU78" s="27"/>
      <c r="AV78" s="60">
        <f>IF(AO78=0,0,AU78/AO78%)</f>
        <v>0</v>
      </c>
      <c r="AW78" s="50">
        <f>SUM(AS78+AU78)</f>
        <v>0</v>
      </c>
      <c r="AX78" s="60">
        <f>IF(AP78=0,0,AW78/AP78%)</f>
        <v>0</v>
      </c>
      <c r="AY78" s="27"/>
      <c r="AZ78" s="27"/>
      <c r="BA78" s="27"/>
      <c r="BB78" s="27"/>
      <c r="BC78" s="50">
        <f>SUM(BA78:BB78)</f>
        <v>0</v>
      </c>
      <c r="BD78" s="27"/>
      <c r="BE78" s="27"/>
      <c r="BF78" s="105">
        <f>R78</f>
        <v>16149</v>
      </c>
      <c r="BG78" s="50">
        <f t="shared" si="264"/>
        <v>0</v>
      </c>
      <c r="BH78" s="50">
        <f t="shared" si="264"/>
        <v>0</v>
      </c>
      <c r="BI78" s="50">
        <f>SUM(BF78:BH78)</f>
        <v>16149</v>
      </c>
      <c r="BJ78" s="50">
        <f t="shared" si="247"/>
        <v>15952</v>
      </c>
      <c r="BK78" s="50">
        <f t="shared" si="247"/>
        <v>3873</v>
      </c>
      <c r="BL78" s="50">
        <f>X78</f>
        <v>4681</v>
      </c>
      <c r="BM78" s="50">
        <f t="shared" si="249"/>
        <v>0</v>
      </c>
      <c r="BN78" s="50">
        <f>AB78+AU78</f>
        <v>0</v>
      </c>
      <c r="BO78" s="103">
        <f>SUM(BL78:BN78)</f>
        <v>4681</v>
      </c>
      <c r="BP78" s="50">
        <f t="shared" si="265"/>
        <v>3816</v>
      </c>
      <c r="BQ78" s="50">
        <f t="shared" si="265"/>
        <v>701</v>
      </c>
      <c r="BR78" s="60">
        <f t="shared" si="266"/>
        <v>28.986314942101675</v>
      </c>
      <c r="BS78" s="60">
        <f t="shared" si="266"/>
        <v>0</v>
      </c>
      <c r="BT78" s="50">
        <f t="shared" si="266"/>
        <v>0</v>
      </c>
      <c r="BU78" s="60">
        <f t="shared" si="266"/>
        <v>28.986314942101675</v>
      </c>
      <c r="BV78" s="60">
        <f t="shared" si="266"/>
        <v>23.92176529588766</v>
      </c>
      <c r="BW78" s="60">
        <f t="shared" si="266"/>
        <v>18.099664342886651</v>
      </c>
      <c r="BX78" s="27"/>
      <c r="BY78" s="27"/>
      <c r="BZ78" s="27"/>
      <c r="CA78" s="50">
        <f>SUM(BX78:BZ78)</f>
        <v>0</v>
      </c>
      <c r="CB78" s="27"/>
      <c r="CC78" s="58" t="s">
        <v>7</v>
      </c>
      <c r="CD78" s="27"/>
      <c r="CE78" s="27"/>
      <c r="CF78" s="27"/>
      <c r="CG78" s="106">
        <f>SUM(CD78:CF78)</f>
        <v>0</v>
      </c>
      <c r="CH78" s="27"/>
      <c r="CI78" s="27"/>
      <c r="CJ78" s="50">
        <f t="shared" si="267"/>
        <v>4681</v>
      </c>
      <c r="CK78" s="50">
        <f t="shared" si="267"/>
        <v>0</v>
      </c>
      <c r="CL78" s="50">
        <f t="shared" si="267"/>
        <v>0</v>
      </c>
      <c r="CM78" s="103">
        <f>SUM(CJ78:CL78)</f>
        <v>4681</v>
      </c>
      <c r="CN78" s="50">
        <f>SUM(BP78+CB78+CH78)</f>
        <v>3816</v>
      </c>
      <c r="CO78" s="50">
        <f>SUM(BQ78+CI78)</f>
        <v>701</v>
      </c>
      <c r="CP78" s="27">
        <v>763</v>
      </c>
      <c r="CQ78" s="27"/>
      <c r="CR78" s="27"/>
      <c r="CS78" s="50">
        <f>SUM(CP78:CR78)</f>
        <v>763</v>
      </c>
      <c r="CT78" s="27">
        <v>658</v>
      </c>
      <c r="CU78" s="27">
        <v>68</v>
      </c>
      <c r="CV78" s="27"/>
      <c r="CW78" s="27"/>
      <c r="CX78" s="27"/>
      <c r="CY78" s="50">
        <f>SUM(CV78:CX78)</f>
        <v>0</v>
      </c>
      <c r="CZ78" s="27"/>
      <c r="DA78" s="27"/>
      <c r="DE78" s="51"/>
    </row>
    <row r="79" spans="1:109" x14ac:dyDescent="0.2">
      <c r="A79" s="26"/>
      <c r="B79" s="30"/>
      <c r="C79" s="89"/>
      <c r="D79" s="89"/>
      <c r="E79" s="89"/>
      <c r="F79" s="90">
        <f>SUM(F74:F78)</f>
        <v>750</v>
      </c>
      <c r="G79" s="89"/>
      <c r="H79" s="89"/>
      <c r="I79" s="89"/>
      <c r="J79" s="91">
        <f>SUM(J74:J78)</f>
        <v>353</v>
      </c>
      <c r="K79" s="89"/>
      <c r="L79" s="89"/>
      <c r="M79" s="91">
        <f>SUM(M74:M78)</f>
        <v>0</v>
      </c>
      <c r="N79" s="92"/>
      <c r="O79" s="92"/>
      <c r="P79" s="92"/>
      <c r="Q79" s="91">
        <f>SUM(Q74:Q78)</f>
        <v>13</v>
      </c>
      <c r="R79" s="89"/>
      <c r="S79" s="89"/>
      <c r="T79" s="89"/>
      <c r="U79" s="91">
        <f>SUM(U74:U78)</f>
        <v>83988</v>
      </c>
      <c r="V79" s="89"/>
      <c r="W79" s="89"/>
      <c r="X79" s="89"/>
      <c r="Y79" s="93">
        <f t="shared" si="236"/>
        <v>0</v>
      </c>
      <c r="Z79" s="89"/>
      <c r="AA79" s="93">
        <f t="shared" si="237"/>
        <v>0</v>
      </c>
      <c r="AB79" s="89"/>
      <c r="AC79" s="93">
        <f t="shared" si="238"/>
        <v>0</v>
      </c>
      <c r="AD79" s="90">
        <f>SUM(AD74:AD78)</f>
        <v>34776</v>
      </c>
      <c r="AE79" s="93">
        <f t="shared" si="239"/>
        <v>41.405915130732964</v>
      </c>
      <c r="AF79" s="89"/>
      <c r="AG79" s="89"/>
      <c r="AH79" s="89"/>
      <c r="AI79" s="89"/>
      <c r="AJ79" s="89"/>
      <c r="AK79" s="91">
        <f>SUM(AK74:AK78)</f>
        <v>3074</v>
      </c>
      <c r="AL79" s="89"/>
      <c r="AM79" s="89"/>
      <c r="AN79" s="89"/>
      <c r="AO79" s="89"/>
      <c r="AP79" s="91">
        <f>SUM(AP74:AP78)</f>
        <v>0</v>
      </c>
      <c r="AQ79" s="89"/>
      <c r="AR79" s="89"/>
      <c r="AS79" s="89"/>
      <c r="AT79" s="93">
        <f t="shared" si="240"/>
        <v>0</v>
      </c>
      <c r="AU79" s="89"/>
      <c r="AV79" s="93">
        <f t="shared" si="241"/>
        <v>0</v>
      </c>
      <c r="AW79" s="91">
        <f>SUM(AW74:AW78)</f>
        <v>0</v>
      </c>
      <c r="AX79" s="93">
        <f t="shared" si="242"/>
        <v>0</v>
      </c>
      <c r="AY79" s="89"/>
      <c r="AZ79" s="89"/>
      <c r="BA79" s="89"/>
      <c r="BB79" s="89"/>
      <c r="BC79" s="91">
        <f t="shared" si="243"/>
        <v>0</v>
      </c>
      <c r="BD79" s="89"/>
      <c r="BE79" s="89"/>
      <c r="BF79" s="94">
        <f t="shared" si="244"/>
        <v>0</v>
      </c>
      <c r="BG79" s="91"/>
      <c r="BH79" s="91"/>
      <c r="BI79" s="91">
        <f>SUM(BI74:BI78)</f>
        <v>83988</v>
      </c>
      <c r="BJ79" s="91"/>
      <c r="BK79" s="91"/>
      <c r="BL79" s="91">
        <f t="shared" si="248"/>
        <v>0</v>
      </c>
      <c r="BM79" s="91"/>
      <c r="BN79" s="91"/>
      <c r="BO79" s="90">
        <f>SUM(BO74:BO78)</f>
        <v>34776</v>
      </c>
      <c r="BP79" s="91"/>
      <c r="BQ79" s="91"/>
      <c r="BR79" s="93">
        <f t="shared" si="253"/>
        <v>0</v>
      </c>
      <c r="BS79" s="93">
        <f t="shared" si="254"/>
        <v>0</v>
      </c>
      <c r="BT79" s="91">
        <f t="shared" si="254"/>
        <v>0</v>
      </c>
      <c r="BU79" s="93">
        <f t="shared" si="254"/>
        <v>41.405915130732964</v>
      </c>
      <c r="BV79" s="93">
        <f t="shared" si="254"/>
        <v>0</v>
      </c>
      <c r="BW79" s="93">
        <f t="shared" si="254"/>
        <v>0</v>
      </c>
      <c r="BX79" s="89"/>
      <c r="BY79" s="89"/>
      <c r="BZ79" s="89"/>
      <c r="CA79" s="91"/>
      <c r="CB79" s="89"/>
      <c r="CC79" s="95" t="s">
        <v>7</v>
      </c>
      <c r="CD79" s="89"/>
      <c r="CE79" s="89"/>
      <c r="CF79" s="89"/>
      <c r="CG79" s="96"/>
      <c r="CH79" s="89"/>
      <c r="CI79" s="89"/>
      <c r="CJ79" s="91"/>
      <c r="CK79" s="91"/>
      <c r="CL79" s="91"/>
      <c r="CM79" s="90">
        <f>SUM(CM74:CM78)</f>
        <v>36755</v>
      </c>
      <c r="CN79" s="91"/>
      <c r="CO79" s="91"/>
      <c r="CP79" s="89"/>
      <c r="CQ79" s="89"/>
      <c r="CR79" s="89"/>
      <c r="CS79" s="91">
        <f t="shared" si="262"/>
        <v>0</v>
      </c>
      <c r="CT79" s="89"/>
      <c r="CU79" s="89"/>
      <c r="CV79" s="89"/>
      <c r="CW79" s="89"/>
      <c r="CX79" s="89"/>
      <c r="CY79" s="91">
        <f t="shared" si="263"/>
        <v>0</v>
      </c>
      <c r="CZ79" s="89"/>
      <c r="DA79" s="89"/>
      <c r="DE79" s="51"/>
    </row>
    <row r="80" spans="1:109" ht="40.15" customHeight="1" x14ac:dyDescent="0.2">
      <c r="A80" s="31"/>
      <c r="B80" s="23" t="s">
        <v>261</v>
      </c>
      <c r="C80" s="97"/>
      <c r="D80" s="97"/>
      <c r="E80" s="97"/>
      <c r="F80" s="98"/>
      <c r="G80" s="97"/>
      <c r="H80" s="97"/>
      <c r="I80" s="97"/>
      <c r="J80" s="99"/>
      <c r="K80" s="97"/>
      <c r="L80" s="97"/>
      <c r="M80" s="99"/>
      <c r="N80" s="97"/>
      <c r="O80" s="97"/>
      <c r="P80" s="97"/>
      <c r="Q80" s="99"/>
      <c r="R80" s="97"/>
      <c r="S80" s="97"/>
      <c r="T80" s="97"/>
      <c r="U80" s="99"/>
      <c r="V80" s="97"/>
      <c r="W80" s="97"/>
      <c r="X80" s="97"/>
      <c r="Y80" s="100"/>
      <c r="Z80" s="97"/>
      <c r="AA80" s="102"/>
      <c r="AB80" s="97"/>
      <c r="AC80" s="100"/>
      <c r="AD80" s="98"/>
      <c r="AE80" s="100"/>
      <c r="AF80" s="97"/>
      <c r="AG80" s="97"/>
      <c r="AH80" s="97"/>
      <c r="AI80" s="97"/>
      <c r="AJ80" s="97"/>
      <c r="AK80" s="99"/>
      <c r="AL80" s="97"/>
      <c r="AM80" s="97"/>
      <c r="AN80" s="97"/>
      <c r="AO80" s="97"/>
      <c r="AP80" s="99"/>
      <c r="AQ80" s="97"/>
      <c r="AR80" s="97"/>
      <c r="AS80" s="97"/>
      <c r="AT80" s="100"/>
      <c r="AU80" s="97"/>
      <c r="AV80" s="100"/>
      <c r="AW80" s="99"/>
      <c r="AX80" s="100"/>
      <c r="AY80" s="97"/>
      <c r="AZ80" s="97"/>
      <c r="BA80" s="97"/>
      <c r="BB80" s="97"/>
      <c r="BC80" s="99"/>
      <c r="BD80" s="97"/>
      <c r="BE80" s="97"/>
      <c r="BF80" s="99"/>
      <c r="BG80" s="99"/>
      <c r="BH80" s="99"/>
      <c r="BI80" s="99"/>
      <c r="BJ80" s="99"/>
      <c r="BK80" s="99"/>
      <c r="BL80" s="99"/>
      <c r="BM80" s="99"/>
      <c r="BN80" s="99"/>
      <c r="BO80" s="98"/>
      <c r="BP80" s="99"/>
      <c r="BQ80" s="99"/>
      <c r="BR80" s="100"/>
      <c r="BS80" s="100"/>
      <c r="BT80" s="99"/>
      <c r="BU80" s="100"/>
      <c r="BV80" s="100"/>
      <c r="BW80" s="100"/>
      <c r="BX80" s="97"/>
      <c r="BY80" s="97"/>
      <c r="BZ80" s="97"/>
      <c r="CA80" s="99"/>
      <c r="CB80" s="97"/>
      <c r="CC80" s="101"/>
      <c r="CD80" s="97"/>
      <c r="CE80" s="97"/>
      <c r="CF80" s="97"/>
      <c r="CG80" s="99"/>
      <c r="CH80" s="97"/>
      <c r="CI80" s="97"/>
      <c r="CJ80" s="99"/>
      <c r="CK80" s="99"/>
      <c r="CL80" s="99"/>
      <c r="CM80" s="98"/>
      <c r="CN80" s="99"/>
      <c r="CO80" s="99"/>
      <c r="CP80" s="97"/>
      <c r="CQ80" s="97"/>
      <c r="CR80" s="97"/>
      <c r="CS80" s="99"/>
      <c r="CT80" s="97"/>
      <c r="CU80" s="97"/>
      <c r="CV80" s="97"/>
      <c r="CW80" s="97"/>
      <c r="CX80" s="97"/>
      <c r="CY80" s="99"/>
      <c r="CZ80" s="97"/>
      <c r="DA80" s="97"/>
      <c r="DE80" s="51"/>
    </row>
    <row r="81" spans="1:109" x14ac:dyDescent="0.2">
      <c r="A81" s="109">
        <v>63</v>
      </c>
      <c r="B81" s="109" t="s">
        <v>227</v>
      </c>
      <c r="C81" s="27">
        <v>227</v>
      </c>
      <c r="D81" s="27">
        <v>1</v>
      </c>
      <c r="E81" s="27">
        <v>2</v>
      </c>
      <c r="F81" s="103">
        <f>SUM(C81:E81)</f>
        <v>230</v>
      </c>
      <c r="G81" s="27">
        <v>58</v>
      </c>
      <c r="H81" s="27"/>
      <c r="I81" s="27"/>
      <c r="J81" s="50">
        <f>SUM(G81:I81)</f>
        <v>58</v>
      </c>
      <c r="K81" s="27"/>
      <c r="L81" s="27">
        <v>1</v>
      </c>
      <c r="M81" s="50">
        <f>SUM(K81:L81)</f>
        <v>1</v>
      </c>
      <c r="N81" s="104">
        <v>4</v>
      </c>
      <c r="O81" s="104"/>
      <c r="P81" s="104"/>
      <c r="Q81" s="50">
        <f>SUM(N81:P81)</f>
        <v>4</v>
      </c>
      <c r="R81" s="27">
        <v>23970</v>
      </c>
      <c r="S81" s="27">
        <v>180</v>
      </c>
      <c r="T81" s="27">
        <v>148</v>
      </c>
      <c r="U81" s="50">
        <f>SUM(R81:T81)</f>
        <v>24298</v>
      </c>
      <c r="V81" s="27">
        <v>18403</v>
      </c>
      <c r="W81" s="27">
        <v>7105</v>
      </c>
      <c r="X81" s="27">
        <v>17216</v>
      </c>
      <c r="Y81" s="60">
        <f t="shared" si="236"/>
        <v>71.823112223612853</v>
      </c>
      <c r="Z81" s="27">
        <v>84</v>
      </c>
      <c r="AA81" s="60">
        <f t="shared" si="237"/>
        <v>46.666666666666664</v>
      </c>
      <c r="AB81" s="27">
        <v>55</v>
      </c>
      <c r="AC81" s="60">
        <f t="shared" si="238"/>
        <v>37.162162162162161</v>
      </c>
      <c r="AD81" s="103">
        <f>SUM(X81+Z81+AB81)</f>
        <v>17355</v>
      </c>
      <c r="AE81" s="60">
        <f t="shared" si="239"/>
        <v>71.425631739237801</v>
      </c>
      <c r="AF81" s="27">
        <v>13300</v>
      </c>
      <c r="AG81" s="27">
        <v>5658</v>
      </c>
      <c r="AH81" s="27">
        <v>310</v>
      </c>
      <c r="AI81" s="27"/>
      <c r="AJ81" s="27"/>
      <c r="AK81" s="50">
        <f>SUM(AH81:AJ81)</f>
        <v>310</v>
      </c>
      <c r="AL81" s="27">
        <v>263</v>
      </c>
      <c r="AM81" s="27">
        <v>180</v>
      </c>
      <c r="AN81" s="27"/>
      <c r="AO81" s="27">
        <v>2150</v>
      </c>
      <c r="AP81" s="50">
        <f>SUM(AN81:AO81)</f>
        <v>2150</v>
      </c>
      <c r="AQ81" s="27">
        <v>1852</v>
      </c>
      <c r="AR81" s="27">
        <v>2150</v>
      </c>
      <c r="AS81" s="27"/>
      <c r="AT81" s="60">
        <f>IF(AN81=0,0,AS81/AN81%)</f>
        <v>0</v>
      </c>
      <c r="AU81" s="27">
        <v>2100</v>
      </c>
      <c r="AV81" s="60">
        <f t="shared" si="241"/>
        <v>97.674418604651166</v>
      </c>
      <c r="AW81" s="50">
        <f>SUM(AS81+AU81)</f>
        <v>2100</v>
      </c>
      <c r="AX81" s="60">
        <f t="shared" si="242"/>
        <v>97.674418604651166</v>
      </c>
      <c r="AY81" s="27">
        <v>1822</v>
      </c>
      <c r="AZ81" s="27">
        <v>2100</v>
      </c>
      <c r="BA81" s="27"/>
      <c r="BB81" s="27">
        <v>1050</v>
      </c>
      <c r="BC81" s="50">
        <f t="shared" si="243"/>
        <v>1050</v>
      </c>
      <c r="BD81" s="27">
        <v>970</v>
      </c>
      <c r="BE81" s="27">
        <v>1050</v>
      </c>
      <c r="BF81" s="105">
        <f t="shared" si="244"/>
        <v>23970</v>
      </c>
      <c r="BG81" s="50">
        <f t="shared" si="245"/>
        <v>180</v>
      </c>
      <c r="BH81" s="50">
        <f t="shared" si="246"/>
        <v>2298</v>
      </c>
      <c r="BI81" s="50">
        <f>SUM(BF81:BH81)</f>
        <v>26448</v>
      </c>
      <c r="BJ81" s="50">
        <f>V81+AQ81</f>
        <v>20255</v>
      </c>
      <c r="BK81" s="50">
        <f>W81+AR81</f>
        <v>9255</v>
      </c>
      <c r="BL81" s="50">
        <f t="shared" si="248"/>
        <v>17216</v>
      </c>
      <c r="BM81" s="50">
        <f>Z81+AS81</f>
        <v>84</v>
      </c>
      <c r="BN81" s="50">
        <f t="shared" si="250"/>
        <v>2155</v>
      </c>
      <c r="BO81" s="103">
        <f>SUM(BL81:BN81)</f>
        <v>19455</v>
      </c>
      <c r="BP81" s="50">
        <f t="shared" si="251"/>
        <v>15122</v>
      </c>
      <c r="BQ81" s="50">
        <f t="shared" si="252"/>
        <v>7758</v>
      </c>
      <c r="BR81" s="60">
        <f t="shared" si="253"/>
        <v>71.823112223612853</v>
      </c>
      <c r="BS81" s="60">
        <f t="shared" si="254"/>
        <v>46.666666666666664</v>
      </c>
      <c r="BT81" s="50">
        <f t="shared" si="254"/>
        <v>93.777197563098341</v>
      </c>
      <c r="BU81" s="60">
        <f t="shared" si="254"/>
        <v>73.559437386569869</v>
      </c>
      <c r="BV81" s="60">
        <f t="shared" si="254"/>
        <v>74.658109108862007</v>
      </c>
      <c r="BW81" s="60">
        <f t="shared" si="254"/>
        <v>83.824959481361432</v>
      </c>
      <c r="BX81" s="27">
        <v>250</v>
      </c>
      <c r="BY81" s="27"/>
      <c r="BZ81" s="27"/>
      <c r="CA81" s="50">
        <f t="shared" si="255"/>
        <v>250</v>
      </c>
      <c r="CB81" s="27">
        <v>175</v>
      </c>
      <c r="CC81" s="58" t="s">
        <v>7</v>
      </c>
      <c r="CD81" s="27"/>
      <c r="CE81" s="27"/>
      <c r="CF81" s="27"/>
      <c r="CG81" s="106">
        <f t="shared" si="256"/>
        <v>0</v>
      </c>
      <c r="CH81" s="27"/>
      <c r="CI81" s="27"/>
      <c r="CJ81" s="50">
        <f t="shared" si="257"/>
        <v>17466</v>
      </c>
      <c r="CK81" s="50">
        <f t="shared" si="258"/>
        <v>84</v>
      </c>
      <c r="CL81" s="50">
        <f t="shared" si="259"/>
        <v>2155</v>
      </c>
      <c r="CM81" s="103">
        <f>SUM(CJ81:CL81)</f>
        <v>19705</v>
      </c>
      <c r="CN81" s="50">
        <f t="shared" si="260"/>
        <v>15297</v>
      </c>
      <c r="CO81" s="50">
        <f t="shared" si="261"/>
        <v>7758</v>
      </c>
      <c r="CP81" s="27">
        <v>285</v>
      </c>
      <c r="CQ81" s="27"/>
      <c r="CR81" s="27"/>
      <c r="CS81" s="50">
        <f t="shared" si="262"/>
        <v>285</v>
      </c>
      <c r="CT81" s="27">
        <v>205</v>
      </c>
      <c r="CU81" s="27">
        <v>128</v>
      </c>
      <c r="CV81" s="27"/>
      <c r="CW81" s="27"/>
      <c r="CX81" s="27"/>
      <c r="CY81" s="50">
        <f t="shared" si="263"/>
        <v>0</v>
      </c>
      <c r="CZ81" s="27"/>
      <c r="DA81" s="27"/>
      <c r="DE81" s="51"/>
    </row>
    <row r="82" spans="1:109" x14ac:dyDescent="0.2">
      <c r="A82" s="109">
        <v>64</v>
      </c>
      <c r="B82" s="109" t="s">
        <v>228</v>
      </c>
      <c r="C82" s="27">
        <v>12</v>
      </c>
      <c r="D82" s="27"/>
      <c r="E82" s="27"/>
      <c r="F82" s="103">
        <f t="shared" ref="F82:F90" si="268">SUM(C82:E82)</f>
        <v>12</v>
      </c>
      <c r="G82" s="27">
        <v>3</v>
      </c>
      <c r="H82" s="27"/>
      <c r="I82" s="27"/>
      <c r="J82" s="50">
        <f t="shared" ref="J82:J90" si="269">SUM(G82:I82)</f>
        <v>3</v>
      </c>
      <c r="K82" s="27"/>
      <c r="L82" s="27"/>
      <c r="M82" s="50">
        <f t="shared" ref="M82:M90" si="270">SUM(K82:L82)</f>
        <v>0</v>
      </c>
      <c r="N82" s="104"/>
      <c r="O82" s="104"/>
      <c r="P82" s="104"/>
      <c r="Q82" s="50">
        <f t="shared" ref="Q82:Q90" si="271">SUM(N82:P82)</f>
        <v>0</v>
      </c>
      <c r="R82" s="27">
        <v>700</v>
      </c>
      <c r="S82" s="27"/>
      <c r="T82" s="27"/>
      <c r="U82" s="50">
        <f t="shared" ref="U82:U90" si="272">SUM(R82:T82)</f>
        <v>700</v>
      </c>
      <c r="V82" s="27">
        <v>403</v>
      </c>
      <c r="W82" s="27">
        <v>126</v>
      </c>
      <c r="X82" s="27">
        <v>475</v>
      </c>
      <c r="Y82" s="60">
        <f t="shared" ref="Y82:Y90" si="273">IF(R82=0,0,X82/R82%)</f>
        <v>67.857142857142861</v>
      </c>
      <c r="Z82" s="27"/>
      <c r="AA82" s="60">
        <f t="shared" ref="AA82:AA90" si="274">IF(S82=0,0,Z82/S82%)</f>
        <v>0</v>
      </c>
      <c r="AB82" s="27"/>
      <c r="AC82" s="60">
        <f t="shared" ref="AC82:AC90" si="275">IF(T82=0,0,AB82/T82%)</f>
        <v>0</v>
      </c>
      <c r="AD82" s="103">
        <f t="shared" ref="AD82:AD90" si="276">SUM(X82+Z82+AB82)</f>
        <v>475</v>
      </c>
      <c r="AE82" s="60">
        <f t="shared" ref="AE82:AE90" si="277">IF(U82=0,0,AD82/U82%)</f>
        <v>67.857142857142861</v>
      </c>
      <c r="AF82" s="27">
        <v>225</v>
      </c>
      <c r="AG82" s="27">
        <v>90</v>
      </c>
      <c r="AH82" s="27">
        <v>14</v>
      </c>
      <c r="AI82" s="27"/>
      <c r="AJ82" s="27"/>
      <c r="AK82" s="50">
        <f t="shared" ref="AK82:AK90" si="278">SUM(AH82:AJ82)</f>
        <v>14</v>
      </c>
      <c r="AL82" s="27">
        <v>12</v>
      </c>
      <c r="AM82" s="27">
        <v>2</v>
      </c>
      <c r="AN82" s="27"/>
      <c r="AO82" s="27"/>
      <c r="AP82" s="50">
        <f t="shared" ref="AP82:AP90" si="279">SUM(AN82:AO82)</f>
        <v>0</v>
      </c>
      <c r="AQ82" s="27"/>
      <c r="AR82" s="27"/>
      <c r="AS82" s="27"/>
      <c r="AT82" s="60">
        <f t="shared" ref="AT82:AT90" si="280">IF(AN82=0,0,AS82/AN82%)</f>
        <v>0</v>
      </c>
      <c r="AU82" s="27"/>
      <c r="AV82" s="60">
        <f t="shared" ref="AV82:AV90" si="281">IF(AO82=0,0,AU82/AO82%)</f>
        <v>0</v>
      </c>
      <c r="AW82" s="50">
        <f t="shared" ref="AW82:AW90" si="282">SUM(AS82+AU82)</f>
        <v>0</v>
      </c>
      <c r="AX82" s="60">
        <f t="shared" ref="AX82:AX90" si="283">IF(AP82=0,0,AW82/AP82%)</f>
        <v>0</v>
      </c>
      <c r="AY82" s="27"/>
      <c r="AZ82" s="27"/>
      <c r="BA82" s="27"/>
      <c r="BB82" s="27"/>
      <c r="BC82" s="50">
        <f t="shared" ref="BC82:BC90" si="284">SUM(BA82:BB82)</f>
        <v>0</v>
      </c>
      <c r="BD82" s="27"/>
      <c r="BE82" s="27"/>
      <c r="BF82" s="105">
        <f t="shared" ref="BF82:BF90" si="285">R82</f>
        <v>700</v>
      </c>
      <c r="BG82" s="50">
        <f t="shared" ref="BG82:BG90" si="286">S82+AN82</f>
        <v>0</v>
      </c>
      <c r="BH82" s="50">
        <f t="shared" ref="BH82:BH90" si="287">T82+AO82</f>
        <v>0</v>
      </c>
      <c r="BI82" s="50">
        <f t="shared" ref="BI82:BI90" si="288">SUM(BF82:BH82)</f>
        <v>700</v>
      </c>
      <c r="BJ82" s="50">
        <f t="shared" ref="BJ82:BJ90" si="289">V82+AQ82</f>
        <v>403</v>
      </c>
      <c r="BK82" s="50">
        <f t="shared" ref="BK82:BK90" si="290">W82+AR82</f>
        <v>126</v>
      </c>
      <c r="BL82" s="50">
        <f t="shared" ref="BL82:BL90" si="291">X82</f>
        <v>475</v>
      </c>
      <c r="BM82" s="50">
        <f t="shared" ref="BM82:BM90" si="292">Z82+AS82</f>
        <v>0</v>
      </c>
      <c r="BN82" s="50">
        <f t="shared" ref="BN82:BN90" si="293">AB82+AU82</f>
        <v>0</v>
      </c>
      <c r="BO82" s="103">
        <f t="shared" ref="BO82:BO90" si="294">SUM(BL82:BN82)</f>
        <v>475</v>
      </c>
      <c r="BP82" s="50">
        <f t="shared" ref="BP82:BP90" si="295">AF82+AY82</f>
        <v>225</v>
      </c>
      <c r="BQ82" s="50">
        <f t="shared" ref="BQ82:BQ90" si="296">AG82+AZ82</f>
        <v>90</v>
      </c>
      <c r="BR82" s="60">
        <f t="shared" ref="BR82:BR90" si="297">IF(BF82=0,0,BL82/BF82%)</f>
        <v>67.857142857142861</v>
      </c>
      <c r="BS82" s="60">
        <f t="shared" ref="BS82:BS90" si="298">IF(BG82=0,0,BM82/BG82%)</f>
        <v>0</v>
      </c>
      <c r="BT82" s="50">
        <f t="shared" ref="BT82:BT90" si="299">IF(BH82=0,0,BN82/BH82%)</f>
        <v>0</v>
      </c>
      <c r="BU82" s="60">
        <f t="shared" ref="BU82:BU90" si="300">IF(BI82=0,0,BO82/BI82%)</f>
        <v>67.857142857142861</v>
      </c>
      <c r="BV82" s="60">
        <f t="shared" ref="BV82:BV90" si="301">IF(BJ82=0,0,BP82/BJ82%)</f>
        <v>55.831265508684858</v>
      </c>
      <c r="BW82" s="60">
        <f t="shared" ref="BW82:BW90" si="302">IF(BK82=0,0,BQ82/BK82%)</f>
        <v>71.428571428571431</v>
      </c>
      <c r="BX82" s="27"/>
      <c r="BY82" s="27"/>
      <c r="BZ82" s="27"/>
      <c r="CA82" s="50">
        <f t="shared" ref="CA82:CA90" si="303">SUM(BX82:BZ82)</f>
        <v>0</v>
      </c>
      <c r="CB82" s="27"/>
      <c r="CC82" s="58" t="s">
        <v>7</v>
      </c>
      <c r="CD82" s="27"/>
      <c r="CE82" s="27"/>
      <c r="CF82" s="27"/>
      <c r="CG82" s="106">
        <f t="shared" ref="CG82:CG90" si="304">SUM(CD82:CF82)</f>
        <v>0</v>
      </c>
      <c r="CH82" s="27"/>
      <c r="CI82" s="27"/>
      <c r="CJ82" s="50">
        <f t="shared" ref="CJ82:CJ90" si="305">SUM(BL82+BX82+CD82)</f>
        <v>475</v>
      </c>
      <c r="CK82" s="50">
        <f t="shared" ref="CK82:CK90" si="306">SUM(BM82+BY82+CE82)</f>
        <v>0</v>
      </c>
      <c r="CL82" s="50">
        <f t="shared" ref="CL82:CL90" si="307">SUM(BN82+BZ82+CF82)</f>
        <v>0</v>
      </c>
      <c r="CM82" s="103">
        <f t="shared" ref="CM82:CM90" si="308">SUM(CJ82:CL82)</f>
        <v>475</v>
      </c>
      <c r="CN82" s="50">
        <f t="shared" ref="CN82:CN90" si="309">SUM(BP82+CB82+CH82)</f>
        <v>225</v>
      </c>
      <c r="CO82" s="50">
        <f t="shared" ref="CO82:CO90" si="310">SUM(BQ82+CI82)</f>
        <v>90</v>
      </c>
      <c r="CP82" s="27"/>
      <c r="CQ82" s="27"/>
      <c r="CR82" s="27"/>
      <c r="CS82" s="50">
        <f t="shared" ref="CS82:CS90" si="311">SUM(CP82:CR82)</f>
        <v>0</v>
      </c>
      <c r="CT82" s="27"/>
      <c r="CU82" s="27"/>
      <c r="CV82" s="27"/>
      <c r="CW82" s="27"/>
      <c r="CX82" s="27"/>
      <c r="CY82" s="50">
        <f t="shared" ref="CY82:CY90" si="312">SUM(CV82:CX82)</f>
        <v>0</v>
      </c>
      <c r="CZ82" s="27"/>
      <c r="DA82" s="27"/>
      <c r="DE82" s="51"/>
    </row>
    <row r="83" spans="1:109" x14ac:dyDescent="0.2">
      <c r="A83" s="109">
        <v>65</v>
      </c>
      <c r="B83" s="109" t="s">
        <v>235</v>
      </c>
      <c r="C83" s="27">
        <v>83</v>
      </c>
      <c r="D83" s="27">
        <v>2</v>
      </c>
      <c r="E83" s="27"/>
      <c r="F83" s="103">
        <f t="shared" si="268"/>
        <v>85</v>
      </c>
      <c r="G83" s="27">
        <v>80</v>
      </c>
      <c r="H83" s="27"/>
      <c r="I83" s="27"/>
      <c r="J83" s="50">
        <f t="shared" si="269"/>
        <v>80</v>
      </c>
      <c r="K83" s="27">
        <v>1</v>
      </c>
      <c r="L83" s="27"/>
      <c r="M83" s="50">
        <f t="shared" si="270"/>
        <v>1</v>
      </c>
      <c r="N83" s="104">
        <v>2</v>
      </c>
      <c r="O83" s="104"/>
      <c r="P83" s="104"/>
      <c r="Q83" s="50">
        <f t="shared" si="271"/>
        <v>2</v>
      </c>
      <c r="R83" s="27">
        <v>14608</v>
      </c>
      <c r="S83" s="27">
        <v>437</v>
      </c>
      <c r="T83" s="27"/>
      <c r="U83" s="50">
        <f t="shared" si="272"/>
        <v>15045</v>
      </c>
      <c r="V83" s="27">
        <v>9625</v>
      </c>
      <c r="W83" s="27">
        <v>1921</v>
      </c>
      <c r="X83" s="27">
        <v>3181</v>
      </c>
      <c r="Y83" s="60">
        <f t="shared" si="273"/>
        <v>21.775739320920042</v>
      </c>
      <c r="Z83" s="27">
        <v>431</v>
      </c>
      <c r="AA83" s="60">
        <f t="shared" si="274"/>
        <v>98.627002288329521</v>
      </c>
      <c r="AB83" s="27"/>
      <c r="AC83" s="60">
        <f t="shared" si="275"/>
        <v>0</v>
      </c>
      <c r="AD83" s="103">
        <f t="shared" si="276"/>
        <v>3612</v>
      </c>
      <c r="AE83" s="60">
        <f t="shared" si="277"/>
        <v>24.007976071784647</v>
      </c>
      <c r="AF83" s="27">
        <v>1409</v>
      </c>
      <c r="AG83" s="27">
        <v>501</v>
      </c>
      <c r="AH83" s="27">
        <v>7</v>
      </c>
      <c r="AI83" s="27"/>
      <c r="AJ83" s="27"/>
      <c r="AK83" s="50">
        <f t="shared" si="278"/>
        <v>7</v>
      </c>
      <c r="AL83" s="27">
        <v>5</v>
      </c>
      <c r="AM83" s="27"/>
      <c r="AN83" s="27">
        <v>704</v>
      </c>
      <c r="AO83" s="27"/>
      <c r="AP83" s="50">
        <f t="shared" si="279"/>
        <v>704</v>
      </c>
      <c r="AQ83" s="27">
        <v>309</v>
      </c>
      <c r="AR83" s="27">
        <v>704</v>
      </c>
      <c r="AS83" s="27">
        <v>704</v>
      </c>
      <c r="AT83" s="60">
        <f t="shared" si="280"/>
        <v>100</v>
      </c>
      <c r="AU83" s="27"/>
      <c r="AV83" s="60">
        <f t="shared" si="281"/>
        <v>0</v>
      </c>
      <c r="AW83" s="50">
        <f t="shared" si="282"/>
        <v>704</v>
      </c>
      <c r="AX83" s="60">
        <f t="shared" si="283"/>
        <v>100</v>
      </c>
      <c r="AY83" s="27">
        <v>309</v>
      </c>
      <c r="AZ83" s="27">
        <v>704</v>
      </c>
      <c r="BA83" s="27"/>
      <c r="BB83" s="27"/>
      <c r="BC83" s="50">
        <f t="shared" si="284"/>
        <v>0</v>
      </c>
      <c r="BD83" s="27"/>
      <c r="BE83" s="27"/>
      <c r="BF83" s="105">
        <f t="shared" si="285"/>
        <v>14608</v>
      </c>
      <c r="BG83" s="50">
        <f t="shared" si="286"/>
        <v>1141</v>
      </c>
      <c r="BH83" s="50">
        <f t="shared" si="287"/>
        <v>0</v>
      </c>
      <c r="BI83" s="50">
        <f t="shared" si="288"/>
        <v>15749</v>
      </c>
      <c r="BJ83" s="50">
        <f t="shared" si="289"/>
        <v>9934</v>
      </c>
      <c r="BK83" s="50">
        <f t="shared" si="290"/>
        <v>2625</v>
      </c>
      <c r="BL83" s="50">
        <f t="shared" si="291"/>
        <v>3181</v>
      </c>
      <c r="BM83" s="50">
        <f t="shared" si="292"/>
        <v>1135</v>
      </c>
      <c r="BN83" s="50">
        <f t="shared" si="293"/>
        <v>0</v>
      </c>
      <c r="BO83" s="103">
        <f t="shared" si="294"/>
        <v>4316</v>
      </c>
      <c r="BP83" s="50">
        <f t="shared" si="295"/>
        <v>1718</v>
      </c>
      <c r="BQ83" s="50">
        <f t="shared" si="296"/>
        <v>1205</v>
      </c>
      <c r="BR83" s="60">
        <f t="shared" si="297"/>
        <v>21.775739320920042</v>
      </c>
      <c r="BS83" s="60">
        <f t="shared" si="298"/>
        <v>99.474145486415424</v>
      </c>
      <c r="BT83" s="50">
        <f t="shared" si="299"/>
        <v>0</v>
      </c>
      <c r="BU83" s="60">
        <f t="shared" si="300"/>
        <v>27.404914597752235</v>
      </c>
      <c r="BV83" s="60">
        <f t="shared" si="301"/>
        <v>17.294141332796457</v>
      </c>
      <c r="BW83" s="60">
        <f t="shared" si="302"/>
        <v>45.904761904761905</v>
      </c>
      <c r="BX83" s="27">
        <v>97</v>
      </c>
      <c r="BY83" s="27"/>
      <c r="BZ83" s="27"/>
      <c r="CA83" s="50">
        <f t="shared" si="303"/>
        <v>97</v>
      </c>
      <c r="CB83" s="27">
        <v>71</v>
      </c>
      <c r="CC83" s="58" t="s">
        <v>7</v>
      </c>
      <c r="CD83" s="27"/>
      <c r="CE83" s="27"/>
      <c r="CF83" s="27"/>
      <c r="CG83" s="106">
        <f t="shared" si="304"/>
        <v>0</v>
      </c>
      <c r="CH83" s="27"/>
      <c r="CI83" s="27"/>
      <c r="CJ83" s="50">
        <f t="shared" si="305"/>
        <v>3278</v>
      </c>
      <c r="CK83" s="50">
        <f t="shared" si="306"/>
        <v>1135</v>
      </c>
      <c r="CL83" s="50">
        <f t="shared" si="307"/>
        <v>0</v>
      </c>
      <c r="CM83" s="103">
        <f t="shared" si="308"/>
        <v>4413</v>
      </c>
      <c r="CN83" s="50">
        <f t="shared" si="309"/>
        <v>1789</v>
      </c>
      <c r="CO83" s="50">
        <f t="shared" si="310"/>
        <v>1205</v>
      </c>
      <c r="CP83" s="27"/>
      <c r="CQ83" s="27"/>
      <c r="CR83" s="27"/>
      <c r="CS83" s="50">
        <f t="shared" si="311"/>
        <v>0</v>
      </c>
      <c r="CT83" s="27"/>
      <c r="CU83" s="27"/>
      <c r="CV83" s="27"/>
      <c r="CW83" s="27"/>
      <c r="CX83" s="27"/>
      <c r="CY83" s="50">
        <f t="shared" si="312"/>
        <v>0</v>
      </c>
      <c r="CZ83" s="27"/>
      <c r="DA83" s="27"/>
      <c r="DE83" s="51"/>
    </row>
    <row r="84" spans="1:109" x14ac:dyDescent="0.2">
      <c r="A84" s="109">
        <v>66</v>
      </c>
      <c r="B84" s="109" t="s">
        <v>229</v>
      </c>
      <c r="C84" s="27">
        <v>135</v>
      </c>
      <c r="D84" s="27"/>
      <c r="E84" s="27"/>
      <c r="F84" s="103">
        <f t="shared" si="268"/>
        <v>135</v>
      </c>
      <c r="G84" s="27">
        <v>46</v>
      </c>
      <c r="H84" s="27"/>
      <c r="I84" s="27"/>
      <c r="J84" s="50">
        <f t="shared" si="269"/>
        <v>46</v>
      </c>
      <c r="K84" s="27"/>
      <c r="L84" s="27"/>
      <c r="M84" s="50">
        <f t="shared" si="270"/>
        <v>0</v>
      </c>
      <c r="N84" s="104">
        <v>2</v>
      </c>
      <c r="O84" s="104"/>
      <c r="P84" s="104"/>
      <c r="Q84" s="50">
        <f t="shared" si="271"/>
        <v>2</v>
      </c>
      <c r="R84" s="27">
        <v>15860</v>
      </c>
      <c r="S84" s="27"/>
      <c r="T84" s="27"/>
      <c r="U84" s="50">
        <f t="shared" si="272"/>
        <v>15860</v>
      </c>
      <c r="V84" s="27">
        <v>12011</v>
      </c>
      <c r="W84" s="27">
        <v>4476</v>
      </c>
      <c r="X84" s="27">
        <v>6813</v>
      </c>
      <c r="Y84" s="60">
        <f t="shared" si="273"/>
        <v>42.957124842370746</v>
      </c>
      <c r="Z84" s="27"/>
      <c r="AA84" s="60">
        <f t="shared" si="274"/>
        <v>0</v>
      </c>
      <c r="AB84" s="27"/>
      <c r="AC84" s="60">
        <f t="shared" si="275"/>
        <v>0</v>
      </c>
      <c r="AD84" s="103">
        <f t="shared" si="276"/>
        <v>6813</v>
      </c>
      <c r="AE84" s="60">
        <f t="shared" si="277"/>
        <v>42.957124842370746</v>
      </c>
      <c r="AF84" s="27">
        <v>6570</v>
      </c>
      <c r="AG84" s="27">
        <v>1702</v>
      </c>
      <c r="AH84" s="27">
        <v>407</v>
      </c>
      <c r="AI84" s="27"/>
      <c r="AJ84" s="27"/>
      <c r="AK84" s="50">
        <f t="shared" si="278"/>
        <v>407</v>
      </c>
      <c r="AL84" s="27">
        <v>380</v>
      </c>
      <c r="AM84" s="27">
        <v>138</v>
      </c>
      <c r="AN84" s="27"/>
      <c r="AO84" s="27"/>
      <c r="AP84" s="50">
        <f t="shared" si="279"/>
        <v>0</v>
      </c>
      <c r="AQ84" s="27"/>
      <c r="AR84" s="27"/>
      <c r="AS84" s="27"/>
      <c r="AT84" s="60">
        <f t="shared" si="280"/>
        <v>0</v>
      </c>
      <c r="AU84" s="27"/>
      <c r="AV84" s="60">
        <f t="shared" si="281"/>
        <v>0</v>
      </c>
      <c r="AW84" s="50">
        <f t="shared" si="282"/>
        <v>0</v>
      </c>
      <c r="AX84" s="60">
        <f t="shared" si="283"/>
        <v>0</v>
      </c>
      <c r="AY84" s="27"/>
      <c r="AZ84" s="27"/>
      <c r="BA84" s="27"/>
      <c r="BB84" s="27"/>
      <c r="BC84" s="50">
        <f t="shared" si="284"/>
        <v>0</v>
      </c>
      <c r="BD84" s="27"/>
      <c r="BE84" s="27"/>
      <c r="BF84" s="105">
        <f t="shared" si="285"/>
        <v>15860</v>
      </c>
      <c r="BG84" s="50">
        <f t="shared" si="286"/>
        <v>0</v>
      </c>
      <c r="BH84" s="50">
        <f t="shared" si="287"/>
        <v>0</v>
      </c>
      <c r="BI84" s="50">
        <f t="shared" si="288"/>
        <v>15860</v>
      </c>
      <c r="BJ84" s="50">
        <f t="shared" si="289"/>
        <v>12011</v>
      </c>
      <c r="BK84" s="50">
        <f t="shared" si="290"/>
        <v>4476</v>
      </c>
      <c r="BL84" s="50">
        <f t="shared" si="291"/>
        <v>6813</v>
      </c>
      <c r="BM84" s="50">
        <f t="shared" si="292"/>
        <v>0</v>
      </c>
      <c r="BN84" s="50">
        <f t="shared" si="293"/>
        <v>0</v>
      </c>
      <c r="BO84" s="103">
        <f t="shared" si="294"/>
        <v>6813</v>
      </c>
      <c r="BP84" s="50">
        <f t="shared" si="295"/>
        <v>6570</v>
      </c>
      <c r="BQ84" s="50">
        <f t="shared" si="296"/>
        <v>1702</v>
      </c>
      <c r="BR84" s="60">
        <f t="shared" si="297"/>
        <v>42.957124842370746</v>
      </c>
      <c r="BS84" s="60">
        <f t="shared" si="298"/>
        <v>0</v>
      </c>
      <c r="BT84" s="50">
        <f t="shared" si="299"/>
        <v>0</v>
      </c>
      <c r="BU84" s="60">
        <f t="shared" si="300"/>
        <v>42.957124842370746</v>
      </c>
      <c r="BV84" s="60">
        <f t="shared" si="301"/>
        <v>54.699858463075515</v>
      </c>
      <c r="BW84" s="60">
        <f t="shared" si="302"/>
        <v>38.025022341376228</v>
      </c>
      <c r="BX84" s="27">
        <v>189</v>
      </c>
      <c r="BY84" s="27"/>
      <c r="BZ84" s="27"/>
      <c r="CA84" s="50">
        <f t="shared" si="303"/>
        <v>189</v>
      </c>
      <c r="CB84" s="27">
        <v>186</v>
      </c>
      <c r="CC84" s="58" t="s">
        <v>7</v>
      </c>
      <c r="CD84" s="27"/>
      <c r="CE84" s="27"/>
      <c r="CF84" s="27"/>
      <c r="CG84" s="106">
        <f t="shared" si="304"/>
        <v>0</v>
      </c>
      <c r="CH84" s="27"/>
      <c r="CI84" s="27"/>
      <c r="CJ84" s="50">
        <f t="shared" si="305"/>
        <v>7002</v>
      </c>
      <c r="CK84" s="50">
        <f t="shared" si="306"/>
        <v>0</v>
      </c>
      <c r="CL84" s="50">
        <f t="shared" si="307"/>
        <v>0</v>
      </c>
      <c r="CM84" s="103">
        <f t="shared" si="308"/>
        <v>7002</v>
      </c>
      <c r="CN84" s="50">
        <f t="shared" si="309"/>
        <v>6756</v>
      </c>
      <c r="CO84" s="50">
        <f t="shared" si="310"/>
        <v>1702</v>
      </c>
      <c r="CP84" s="27">
        <v>697</v>
      </c>
      <c r="CQ84" s="27"/>
      <c r="CR84" s="27"/>
      <c r="CS84" s="50">
        <f t="shared" si="311"/>
        <v>697</v>
      </c>
      <c r="CT84" s="27">
        <v>658</v>
      </c>
      <c r="CU84" s="27">
        <v>158</v>
      </c>
      <c r="CV84" s="27"/>
      <c r="CW84" s="27"/>
      <c r="CX84" s="27"/>
      <c r="CY84" s="50">
        <f t="shared" si="312"/>
        <v>0</v>
      </c>
      <c r="CZ84" s="27"/>
      <c r="DA84" s="27"/>
      <c r="DE84" s="51"/>
    </row>
    <row r="85" spans="1:109" x14ac:dyDescent="0.2">
      <c r="A85" s="109">
        <v>67</v>
      </c>
      <c r="B85" s="109" t="s">
        <v>236</v>
      </c>
      <c r="C85" s="27">
        <v>78</v>
      </c>
      <c r="D85" s="27"/>
      <c r="E85" s="27"/>
      <c r="F85" s="103">
        <f t="shared" si="268"/>
        <v>78</v>
      </c>
      <c r="G85" s="27">
        <v>33</v>
      </c>
      <c r="H85" s="27"/>
      <c r="I85" s="27"/>
      <c r="J85" s="50">
        <f t="shared" si="269"/>
        <v>33</v>
      </c>
      <c r="K85" s="27"/>
      <c r="L85" s="27"/>
      <c r="M85" s="50">
        <f t="shared" si="270"/>
        <v>0</v>
      </c>
      <c r="N85" s="104">
        <v>2</v>
      </c>
      <c r="O85" s="104"/>
      <c r="P85" s="104"/>
      <c r="Q85" s="50">
        <f t="shared" si="271"/>
        <v>2</v>
      </c>
      <c r="R85" s="27">
        <v>11634</v>
      </c>
      <c r="S85" s="27"/>
      <c r="T85" s="27"/>
      <c r="U85" s="50">
        <f t="shared" si="272"/>
        <v>11634</v>
      </c>
      <c r="V85" s="27">
        <v>7830</v>
      </c>
      <c r="W85" s="27">
        <v>2100</v>
      </c>
      <c r="X85" s="27">
        <v>2283</v>
      </c>
      <c r="Y85" s="60">
        <f t="shared" si="273"/>
        <v>19.623517276946878</v>
      </c>
      <c r="Z85" s="27"/>
      <c r="AA85" s="60">
        <f t="shared" si="274"/>
        <v>0</v>
      </c>
      <c r="AB85" s="27"/>
      <c r="AC85" s="60">
        <f t="shared" si="275"/>
        <v>0</v>
      </c>
      <c r="AD85" s="103">
        <f t="shared" si="276"/>
        <v>2283</v>
      </c>
      <c r="AE85" s="60">
        <f t="shared" si="277"/>
        <v>19.623517276946878</v>
      </c>
      <c r="AF85" s="27">
        <v>1468</v>
      </c>
      <c r="AG85" s="27">
        <v>301</v>
      </c>
      <c r="AH85" s="27">
        <v>187</v>
      </c>
      <c r="AI85" s="27"/>
      <c r="AJ85" s="27"/>
      <c r="AK85" s="50">
        <f t="shared" si="278"/>
        <v>187</v>
      </c>
      <c r="AL85" s="27">
        <v>136</v>
      </c>
      <c r="AM85" s="27">
        <v>45</v>
      </c>
      <c r="AN85" s="27"/>
      <c r="AO85" s="27"/>
      <c r="AP85" s="50">
        <f t="shared" si="279"/>
        <v>0</v>
      </c>
      <c r="AQ85" s="27"/>
      <c r="AR85" s="27"/>
      <c r="AS85" s="27"/>
      <c r="AT85" s="60">
        <f t="shared" si="280"/>
        <v>0</v>
      </c>
      <c r="AU85" s="27"/>
      <c r="AV85" s="60">
        <f t="shared" si="281"/>
        <v>0</v>
      </c>
      <c r="AW85" s="50">
        <f t="shared" si="282"/>
        <v>0</v>
      </c>
      <c r="AX85" s="60">
        <f t="shared" si="283"/>
        <v>0</v>
      </c>
      <c r="AY85" s="27"/>
      <c r="AZ85" s="27"/>
      <c r="BA85" s="27"/>
      <c r="BB85" s="27"/>
      <c r="BC85" s="50">
        <f t="shared" si="284"/>
        <v>0</v>
      </c>
      <c r="BD85" s="27"/>
      <c r="BE85" s="27"/>
      <c r="BF85" s="105">
        <f t="shared" si="285"/>
        <v>11634</v>
      </c>
      <c r="BG85" s="50">
        <f t="shared" si="286"/>
        <v>0</v>
      </c>
      <c r="BH85" s="50">
        <f t="shared" si="287"/>
        <v>0</v>
      </c>
      <c r="BI85" s="50">
        <f t="shared" si="288"/>
        <v>11634</v>
      </c>
      <c r="BJ85" s="50">
        <f t="shared" si="289"/>
        <v>7830</v>
      </c>
      <c r="BK85" s="50">
        <f t="shared" si="290"/>
        <v>2100</v>
      </c>
      <c r="BL85" s="50">
        <f t="shared" si="291"/>
        <v>2283</v>
      </c>
      <c r="BM85" s="50">
        <f t="shared" si="292"/>
        <v>0</v>
      </c>
      <c r="BN85" s="50">
        <f t="shared" si="293"/>
        <v>0</v>
      </c>
      <c r="BO85" s="103">
        <f t="shared" si="294"/>
        <v>2283</v>
      </c>
      <c r="BP85" s="50">
        <f t="shared" si="295"/>
        <v>1468</v>
      </c>
      <c r="BQ85" s="50">
        <f t="shared" si="296"/>
        <v>301</v>
      </c>
      <c r="BR85" s="60">
        <f t="shared" si="297"/>
        <v>19.623517276946878</v>
      </c>
      <c r="BS85" s="60">
        <f t="shared" si="298"/>
        <v>0</v>
      </c>
      <c r="BT85" s="50">
        <f t="shared" si="299"/>
        <v>0</v>
      </c>
      <c r="BU85" s="60">
        <f t="shared" si="300"/>
        <v>19.623517276946878</v>
      </c>
      <c r="BV85" s="60">
        <f t="shared" si="301"/>
        <v>18.748403575989784</v>
      </c>
      <c r="BW85" s="60">
        <f t="shared" si="302"/>
        <v>14.333333333333334</v>
      </c>
      <c r="BX85" s="27"/>
      <c r="BY85" s="27"/>
      <c r="BZ85" s="27"/>
      <c r="CA85" s="50">
        <f t="shared" si="303"/>
        <v>0</v>
      </c>
      <c r="CB85" s="27"/>
      <c r="CC85" s="58" t="s">
        <v>7</v>
      </c>
      <c r="CD85" s="27"/>
      <c r="CE85" s="27"/>
      <c r="CF85" s="27"/>
      <c r="CG85" s="106">
        <f t="shared" si="304"/>
        <v>0</v>
      </c>
      <c r="CH85" s="27"/>
      <c r="CI85" s="27"/>
      <c r="CJ85" s="50">
        <f t="shared" si="305"/>
        <v>2283</v>
      </c>
      <c r="CK85" s="50">
        <f t="shared" si="306"/>
        <v>0</v>
      </c>
      <c r="CL85" s="50">
        <f t="shared" si="307"/>
        <v>0</v>
      </c>
      <c r="CM85" s="103">
        <f t="shared" si="308"/>
        <v>2283</v>
      </c>
      <c r="CN85" s="50">
        <f t="shared" si="309"/>
        <v>1468</v>
      </c>
      <c r="CO85" s="50">
        <f t="shared" si="310"/>
        <v>301</v>
      </c>
      <c r="CP85" s="27">
        <v>77</v>
      </c>
      <c r="CQ85" s="27"/>
      <c r="CR85" s="27"/>
      <c r="CS85" s="50">
        <f t="shared" si="311"/>
        <v>77</v>
      </c>
      <c r="CT85" s="27">
        <v>73</v>
      </c>
      <c r="CU85" s="27">
        <v>6</v>
      </c>
      <c r="CV85" s="27"/>
      <c r="CW85" s="27"/>
      <c r="CX85" s="27"/>
      <c r="CY85" s="50">
        <f t="shared" si="312"/>
        <v>0</v>
      </c>
      <c r="CZ85" s="27"/>
      <c r="DA85" s="27"/>
      <c r="DE85" s="51"/>
    </row>
    <row r="86" spans="1:109" x14ac:dyDescent="0.2">
      <c r="A86" s="109">
        <v>68</v>
      </c>
      <c r="B86" s="109" t="s">
        <v>230</v>
      </c>
      <c r="C86" s="27">
        <v>80</v>
      </c>
      <c r="D86" s="27">
        <v>2</v>
      </c>
      <c r="E86" s="27"/>
      <c r="F86" s="103">
        <f t="shared" si="268"/>
        <v>82</v>
      </c>
      <c r="G86" s="27">
        <v>59</v>
      </c>
      <c r="H86" s="27">
        <v>1</v>
      </c>
      <c r="I86" s="27"/>
      <c r="J86" s="50">
        <f t="shared" si="269"/>
        <v>60</v>
      </c>
      <c r="K86" s="27"/>
      <c r="L86" s="27"/>
      <c r="M86" s="50">
        <f t="shared" si="270"/>
        <v>0</v>
      </c>
      <c r="N86" s="104">
        <v>5</v>
      </c>
      <c r="O86" s="104">
        <v>1</v>
      </c>
      <c r="P86" s="104"/>
      <c r="Q86" s="50">
        <f t="shared" si="271"/>
        <v>6</v>
      </c>
      <c r="R86" s="27">
        <v>17453</v>
      </c>
      <c r="S86" s="27">
        <v>596</v>
      </c>
      <c r="T86" s="27"/>
      <c r="U86" s="50">
        <f t="shared" si="272"/>
        <v>18049</v>
      </c>
      <c r="V86" s="27">
        <v>10991</v>
      </c>
      <c r="W86" s="27">
        <v>3716</v>
      </c>
      <c r="X86" s="27">
        <v>3082</v>
      </c>
      <c r="Y86" s="60">
        <f t="shared" si="273"/>
        <v>17.658855211138487</v>
      </c>
      <c r="Z86" s="27">
        <v>112</v>
      </c>
      <c r="AA86" s="60">
        <f t="shared" si="274"/>
        <v>18.791946308724832</v>
      </c>
      <c r="AB86" s="27"/>
      <c r="AC86" s="60">
        <f t="shared" si="275"/>
        <v>0</v>
      </c>
      <c r="AD86" s="103">
        <f t="shared" si="276"/>
        <v>3194</v>
      </c>
      <c r="AE86" s="60">
        <f t="shared" si="277"/>
        <v>17.696271261565737</v>
      </c>
      <c r="AF86" s="27">
        <v>1955</v>
      </c>
      <c r="AG86" s="27">
        <v>546</v>
      </c>
      <c r="AH86" s="27">
        <v>416</v>
      </c>
      <c r="AI86" s="27">
        <v>11</v>
      </c>
      <c r="AJ86" s="27"/>
      <c r="AK86" s="50">
        <f t="shared" si="278"/>
        <v>427</v>
      </c>
      <c r="AL86" s="27">
        <v>260</v>
      </c>
      <c r="AM86" s="27">
        <v>119</v>
      </c>
      <c r="AN86" s="27"/>
      <c r="AO86" s="27"/>
      <c r="AP86" s="50">
        <f t="shared" si="279"/>
        <v>0</v>
      </c>
      <c r="AQ86" s="27"/>
      <c r="AR86" s="27"/>
      <c r="AS86" s="27"/>
      <c r="AT86" s="60">
        <f t="shared" si="280"/>
        <v>0</v>
      </c>
      <c r="AU86" s="27"/>
      <c r="AV86" s="60">
        <f t="shared" si="281"/>
        <v>0</v>
      </c>
      <c r="AW86" s="50">
        <f t="shared" si="282"/>
        <v>0</v>
      </c>
      <c r="AX86" s="60">
        <f t="shared" si="283"/>
        <v>0</v>
      </c>
      <c r="AY86" s="27"/>
      <c r="AZ86" s="27"/>
      <c r="BA86" s="27"/>
      <c r="BB86" s="27"/>
      <c r="BC86" s="50">
        <f t="shared" si="284"/>
        <v>0</v>
      </c>
      <c r="BD86" s="27"/>
      <c r="BE86" s="27"/>
      <c r="BF86" s="105">
        <f t="shared" si="285"/>
        <v>17453</v>
      </c>
      <c r="BG86" s="50">
        <f t="shared" si="286"/>
        <v>596</v>
      </c>
      <c r="BH86" s="50">
        <f t="shared" si="287"/>
        <v>0</v>
      </c>
      <c r="BI86" s="50">
        <f t="shared" si="288"/>
        <v>18049</v>
      </c>
      <c r="BJ86" s="50">
        <f t="shared" si="289"/>
        <v>10991</v>
      </c>
      <c r="BK86" s="50">
        <f t="shared" si="290"/>
        <v>3716</v>
      </c>
      <c r="BL86" s="50">
        <f t="shared" si="291"/>
        <v>3082</v>
      </c>
      <c r="BM86" s="50">
        <f t="shared" si="292"/>
        <v>112</v>
      </c>
      <c r="BN86" s="50">
        <f t="shared" si="293"/>
        <v>0</v>
      </c>
      <c r="BO86" s="103">
        <f t="shared" si="294"/>
        <v>3194</v>
      </c>
      <c r="BP86" s="50">
        <f t="shared" si="295"/>
        <v>1955</v>
      </c>
      <c r="BQ86" s="50">
        <f t="shared" si="296"/>
        <v>546</v>
      </c>
      <c r="BR86" s="60">
        <f t="shared" si="297"/>
        <v>17.658855211138487</v>
      </c>
      <c r="BS86" s="60">
        <f t="shared" si="298"/>
        <v>18.791946308724832</v>
      </c>
      <c r="BT86" s="50">
        <f t="shared" si="299"/>
        <v>0</v>
      </c>
      <c r="BU86" s="60">
        <f t="shared" si="300"/>
        <v>17.696271261565737</v>
      </c>
      <c r="BV86" s="60">
        <f t="shared" si="301"/>
        <v>17.787280502229098</v>
      </c>
      <c r="BW86" s="60">
        <f t="shared" si="302"/>
        <v>14.693218514531756</v>
      </c>
      <c r="BX86" s="27">
        <v>22</v>
      </c>
      <c r="BY86" s="27"/>
      <c r="BZ86" s="27"/>
      <c r="CA86" s="50">
        <f t="shared" si="303"/>
        <v>22</v>
      </c>
      <c r="CB86" s="27">
        <v>15</v>
      </c>
      <c r="CC86" s="58" t="s">
        <v>7</v>
      </c>
      <c r="CD86" s="27">
        <v>14</v>
      </c>
      <c r="CE86" s="27"/>
      <c r="CF86" s="27"/>
      <c r="CG86" s="106">
        <f t="shared" si="304"/>
        <v>14</v>
      </c>
      <c r="CH86" s="27">
        <v>14</v>
      </c>
      <c r="CI86" s="27">
        <v>1</v>
      </c>
      <c r="CJ86" s="50">
        <f t="shared" si="305"/>
        <v>3118</v>
      </c>
      <c r="CK86" s="50">
        <f t="shared" si="306"/>
        <v>112</v>
      </c>
      <c r="CL86" s="50">
        <f t="shared" si="307"/>
        <v>0</v>
      </c>
      <c r="CM86" s="103">
        <f t="shared" si="308"/>
        <v>3230</v>
      </c>
      <c r="CN86" s="50">
        <f t="shared" si="309"/>
        <v>1984</v>
      </c>
      <c r="CO86" s="50">
        <f t="shared" si="310"/>
        <v>547</v>
      </c>
      <c r="CP86" s="27">
        <v>816</v>
      </c>
      <c r="CQ86" s="27">
        <v>1</v>
      </c>
      <c r="CR86" s="27"/>
      <c r="CS86" s="50">
        <f t="shared" si="311"/>
        <v>817</v>
      </c>
      <c r="CT86" s="27">
        <v>487</v>
      </c>
      <c r="CU86" s="27">
        <v>61</v>
      </c>
      <c r="CV86" s="27">
        <v>18</v>
      </c>
      <c r="CW86" s="27"/>
      <c r="CX86" s="27"/>
      <c r="CY86" s="50">
        <f t="shared" si="312"/>
        <v>18</v>
      </c>
      <c r="CZ86" s="27">
        <v>17</v>
      </c>
      <c r="DA86" s="27">
        <v>3</v>
      </c>
      <c r="DE86" s="51"/>
    </row>
    <row r="87" spans="1:109" x14ac:dyDescent="0.2">
      <c r="A87" s="109">
        <v>69</v>
      </c>
      <c r="B87" s="109" t="s">
        <v>231</v>
      </c>
      <c r="C87" s="27">
        <v>117</v>
      </c>
      <c r="D87" s="27"/>
      <c r="E87" s="27"/>
      <c r="F87" s="103">
        <f t="shared" si="268"/>
        <v>117</v>
      </c>
      <c r="G87" s="27">
        <v>23</v>
      </c>
      <c r="H87" s="27"/>
      <c r="I87" s="27"/>
      <c r="J87" s="50">
        <f t="shared" si="269"/>
        <v>23</v>
      </c>
      <c r="K87" s="27"/>
      <c r="L87" s="27"/>
      <c r="M87" s="50">
        <f t="shared" si="270"/>
        <v>0</v>
      </c>
      <c r="N87" s="104">
        <v>2</v>
      </c>
      <c r="O87" s="104"/>
      <c r="P87" s="104"/>
      <c r="Q87" s="50">
        <f t="shared" si="271"/>
        <v>2</v>
      </c>
      <c r="R87" s="27">
        <v>12800</v>
      </c>
      <c r="S87" s="27"/>
      <c r="T87" s="27"/>
      <c r="U87" s="50">
        <f t="shared" si="272"/>
        <v>12800</v>
      </c>
      <c r="V87" s="27">
        <v>9016</v>
      </c>
      <c r="W87" s="27">
        <v>2571</v>
      </c>
      <c r="X87" s="27">
        <v>8842</v>
      </c>
      <c r="Y87" s="60">
        <f t="shared" si="273"/>
        <v>69.078125</v>
      </c>
      <c r="Z87" s="27"/>
      <c r="AA87" s="60">
        <f t="shared" si="274"/>
        <v>0</v>
      </c>
      <c r="AB87" s="27"/>
      <c r="AC87" s="60">
        <f t="shared" si="275"/>
        <v>0</v>
      </c>
      <c r="AD87" s="103">
        <f t="shared" si="276"/>
        <v>8842</v>
      </c>
      <c r="AE87" s="60">
        <f t="shared" si="277"/>
        <v>69.078125</v>
      </c>
      <c r="AF87" s="27">
        <v>7120</v>
      </c>
      <c r="AG87" s="27">
        <v>1867</v>
      </c>
      <c r="AH87" s="27">
        <v>1124</v>
      </c>
      <c r="AI87" s="27"/>
      <c r="AJ87" s="27"/>
      <c r="AK87" s="50">
        <f t="shared" si="278"/>
        <v>1124</v>
      </c>
      <c r="AL87" s="27">
        <v>726</v>
      </c>
      <c r="AM87" s="27">
        <v>513</v>
      </c>
      <c r="AN87" s="27"/>
      <c r="AO87" s="27"/>
      <c r="AP87" s="50">
        <f t="shared" si="279"/>
        <v>0</v>
      </c>
      <c r="AQ87" s="27"/>
      <c r="AR87" s="27"/>
      <c r="AS87" s="27"/>
      <c r="AT87" s="60">
        <f t="shared" si="280"/>
        <v>0</v>
      </c>
      <c r="AU87" s="27"/>
      <c r="AV87" s="60">
        <f t="shared" si="281"/>
        <v>0</v>
      </c>
      <c r="AW87" s="50">
        <f t="shared" si="282"/>
        <v>0</v>
      </c>
      <c r="AX87" s="60">
        <f t="shared" si="283"/>
        <v>0</v>
      </c>
      <c r="AY87" s="27"/>
      <c r="AZ87" s="27"/>
      <c r="BA87" s="27"/>
      <c r="BB87" s="27"/>
      <c r="BC87" s="50">
        <f t="shared" si="284"/>
        <v>0</v>
      </c>
      <c r="BD87" s="27"/>
      <c r="BE87" s="27"/>
      <c r="BF87" s="105">
        <f t="shared" si="285"/>
        <v>12800</v>
      </c>
      <c r="BG87" s="50">
        <f t="shared" si="286"/>
        <v>0</v>
      </c>
      <c r="BH87" s="50">
        <f t="shared" si="287"/>
        <v>0</v>
      </c>
      <c r="BI87" s="50">
        <f t="shared" si="288"/>
        <v>12800</v>
      </c>
      <c r="BJ87" s="50">
        <f t="shared" si="289"/>
        <v>9016</v>
      </c>
      <c r="BK87" s="50">
        <f t="shared" si="290"/>
        <v>2571</v>
      </c>
      <c r="BL87" s="50">
        <f t="shared" si="291"/>
        <v>8842</v>
      </c>
      <c r="BM87" s="50">
        <f t="shared" si="292"/>
        <v>0</v>
      </c>
      <c r="BN87" s="50">
        <f t="shared" si="293"/>
        <v>0</v>
      </c>
      <c r="BO87" s="103">
        <f t="shared" si="294"/>
        <v>8842</v>
      </c>
      <c r="BP87" s="50">
        <f t="shared" si="295"/>
        <v>7120</v>
      </c>
      <c r="BQ87" s="50">
        <f t="shared" si="296"/>
        <v>1867</v>
      </c>
      <c r="BR87" s="60">
        <f t="shared" si="297"/>
        <v>69.078125</v>
      </c>
      <c r="BS87" s="60">
        <f t="shared" si="298"/>
        <v>0</v>
      </c>
      <c r="BT87" s="50">
        <f t="shared" si="299"/>
        <v>0</v>
      </c>
      <c r="BU87" s="60">
        <f t="shared" si="300"/>
        <v>69.078125</v>
      </c>
      <c r="BV87" s="60">
        <f t="shared" si="301"/>
        <v>78.970718722271513</v>
      </c>
      <c r="BW87" s="60">
        <f t="shared" si="302"/>
        <v>72.617658498638662</v>
      </c>
      <c r="BX87" s="27">
        <v>673</v>
      </c>
      <c r="BY87" s="27"/>
      <c r="BZ87" s="27"/>
      <c r="CA87" s="50">
        <f t="shared" si="303"/>
        <v>673</v>
      </c>
      <c r="CB87" s="27">
        <v>625</v>
      </c>
      <c r="CC87" s="58" t="s">
        <v>7</v>
      </c>
      <c r="CD87" s="27">
        <v>97</v>
      </c>
      <c r="CE87" s="27"/>
      <c r="CF87" s="27"/>
      <c r="CG87" s="106">
        <f t="shared" si="304"/>
        <v>97</v>
      </c>
      <c r="CH87" s="27">
        <v>92</v>
      </c>
      <c r="CI87" s="27">
        <v>6</v>
      </c>
      <c r="CJ87" s="50">
        <f t="shared" si="305"/>
        <v>9612</v>
      </c>
      <c r="CK87" s="50">
        <f t="shared" si="306"/>
        <v>0</v>
      </c>
      <c r="CL87" s="50">
        <f t="shared" si="307"/>
        <v>0</v>
      </c>
      <c r="CM87" s="103">
        <f t="shared" si="308"/>
        <v>9612</v>
      </c>
      <c r="CN87" s="50">
        <f t="shared" si="309"/>
        <v>7837</v>
      </c>
      <c r="CO87" s="50">
        <f t="shared" si="310"/>
        <v>1873</v>
      </c>
      <c r="CP87" s="27">
        <v>108</v>
      </c>
      <c r="CQ87" s="27"/>
      <c r="CR87" s="27"/>
      <c r="CS87" s="50">
        <f t="shared" si="311"/>
        <v>108</v>
      </c>
      <c r="CT87" s="27">
        <v>89</v>
      </c>
      <c r="CU87" s="27">
        <v>15</v>
      </c>
      <c r="CV87" s="27"/>
      <c r="CW87" s="27"/>
      <c r="CX87" s="27"/>
      <c r="CY87" s="50">
        <f t="shared" si="312"/>
        <v>0</v>
      </c>
      <c r="CZ87" s="27"/>
      <c r="DA87" s="27"/>
      <c r="DE87" s="51"/>
    </row>
    <row r="88" spans="1:109" x14ac:dyDescent="0.2">
      <c r="A88" s="109">
        <v>70</v>
      </c>
      <c r="B88" s="109" t="s">
        <v>232</v>
      </c>
      <c r="C88" s="27">
        <v>60</v>
      </c>
      <c r="D88" s="27"/>
      <c r="E88" s="27"/>
      <c r="F88" s="103">
        <f t="shared" si="268"/>
        <v>60</v>
      </c>
      <c r="G88" s="27">
        <v>36</v>
      </c>
      <c r="H88" s="27"/>
      <c r="I88" s="27"/>
      <c r="J88" s="50">
        <f t="shared" si="269"/>
        <v>36</v>
      </c>
      <c r="K88" s="27"/>
      <c r="L88" s="27"/>
      <c r="M88" s="50">
        <f t="shared" si="270"/>
        <v>0</v>
      </c>
      <c r="N88" s="104"/>
      <c r="O88" s="104"/>
      <c r="P88" s="104"/>
      <c r="Q88" s="50">
        <f t="shared" si="271"/>
        <v>0</v>
      </c>
      <c r="R88" s="27">
        <v>7286</v>
      </c>
      <c r="S88" s="27"/>
      <c r="T88" s="27"/>
      <c r="U88" s="50">
        <f t="shared" si="272"/>
        <v>7286</v>
      </c>
      <c r="V88" s="27">
        <v>5065</v>
      </c>
      <c r="W88" s="27">
        <v>1551</v>
      </c>
      <c r="X88" s="27">
        <v>3095</v>
      </c>
      <c r="Y88" s="60">
        <f t="shared" si="273"/>
        <v>42.478726324457867</v>
      </c>
      <c r="Z88" s="27"/>
      <c r="AA88" s="60">
        <f t="shared" si="274"/>
        <v>0</v>
      </c>
      <c r="AB88" s="27"/>
      <c r="AC88" s="60">
        <f t="shared" si="275"/>
        <v>0</v>
      </c>
      <c r="AD88" s="103">
        <f t="shared" si="276"/>
        <v>3095</v>
      </c>
      <c r="AE88" s="60">
        <f t="shared" si="277"/>
        <v>42.478726324457867</v>
      </c>
      <c r="AF88" s="27">
        <v>2320</v>
      </c>
      <c r="AG88" s="27">
        <v>632</v>
      </c>
      <c r="AH88" s="27">
        <v>48</v>
      </c>
      <c r="AI88" s="27"/>
      <c r="AJ88" s="27"/>
      <c r="AK88" s="50">
        <f t="shared" si="278"/>
        <v>48</v>
      </c>
      <c r="AL88" s="27">
        <v>41</v>
      </c>
      <c r="AM88" s="27">
        <v>22</v>
      </c>
      <c r="AN88" s="27"/>
      <c r="AO88" s="27"/>
      <c r="AP88" s="50">
        <f t="shared" si="279"/>
        <v>0</v>
      </c>
      <c r="AQ88" s="27"/>
      <c r="AR88" s="27"/>
      <c r="AS88" s="27"/>
      <c r="AT88" s="60">
        <f t="shared" si="280"/>
        <v>0</v>
      </c>
      <c r="AU88" s="27"/>
      <c r="AV88" s="60">
        <f t="shared" si="281"/>
        <v>0</v>
      </c>
      <c r="AW88" s="50">
        <f t="shared" si="282"/>
        <v>0</v>
      </c>
      <c r="AX88" s="60">
        <f t="shared" si="283"/>
        <v>0</v>
      </c>
      <c r="AY88" s="27"/>
      <c r="AZ88" s="27"/>
      <c r="BA88" s="27"/>
      <c r="BB88" s="27"/>
      <c r="BC88" s="50">
        <f t="shared" si="284"/>
        <v>0</v>
      </c>
      <c r="BD88" s="27"/>
      <c r="BE88" s="27"/>
      <c r="BF88" s="105">
        <f t="shared" si="285"/>
        <v>7286</v>
      </c>
      <c r="BG88" s="50">
        <f t="shared" si="286"/>
        <v>0</v>
      </c>
      <c r="BH88" s="50">
        <f t="shared" si="287"/>
        <v>0</v>
      </c>
      <c r="BI88" s="50">
        <f t="shared" si="288"/>
        <v>7286</v>
      </c>
      <c r="BJ88" s="50">
        <f t="shared" si="289"/>
        <v>5065</v>
      </c>
      <c r="BK88" s="50">
        <f t="shared" si="290"/>
        <v>1551</v>
      </c>
      <c r="BL88" s="50">
        <f t="shared" si="291"/>
        <v>3095</v>
      </c>
      <c r="BM88" s="50">
        <f t="shared" si="292"/>
        <v>0</v>
      </c>
      <c r="BN88" s="50">
        <f t="shared" si="293"/>
        <v>0</v>
      </c>
      <c r="BO88" s="103">
        <f t="shared" si="294"/>
        <v>3095</v>
      </c>
      <c r="BP88" s="50">
        <f t="shared" si="295"/>
        <v>2320</v>
      </c>
      <c r="BQ88" s="50">
        <f t="shared" si="296"/>
        <v>632</v>
      </c>
      <c r="BR88" s="60">
        <f t="shared" si="297"/>
        <v>42.478726324457867</v>
      </c>
      <c r="BS88" s="60">
        <f t="shared" si="298"/>
        <v>0</v>
      </c>
      <c r="BT88" s="50">
        <f t="shared" si="299"/>
        <v>0</v>
      </c>
      <c r="BU88" s="60">
        <f t="shared" si="300"/>
        <v>42.478726324457867</v>
      </c>
      <c r="BV88" s="60">
        <f t="shared" si="301"/>
        <v>45.804540967423499</v>
      </c>
      <c r="BW88" s="60">
        <f t="shared" si="302"/>
        <v>40.747904577691813</v>
      </c>
      <c r="BX88" s="27"/>
      <c r="BY88" s="27"/>
      <c r="BZ88" s="27"/>
      <c r="CA88" s="50">
        <f t="shared" si="303"/>
        <v>0</v>
      </c>
      <c r="CB88" s="27"/>
      <c r="CC88" s="58" t="s">
        <v>7</v>
      </c>
      <c r="CD88" s="27"/>
      <c r="CE88" s="27"/>
      <c r="CF88" s="27"/>
      <c r="CG88" s="106">
        <f t="shared" si="304"/>
        <v>0</v>
      </c>
      <c r="CH88" s="27"/>
      <c r="CI88" s="27"/>
      <c r="CJ88" s="50">
        <f t="shared" si="305"/>
        <v>3095</v>
      </c>
      <c r="CK88" s="50">
        <f t="shared" si="306"/>
        <v>0</v>
      </c>
      <c r="CL88" s="50">
        <f t="shared" si="307"/>
        <v>0</v>
      </c>
      <c r="CM88" s="103">
        <f t="shared" si="308"/>
        <v>3095</v>
      </c>
      <c r="CN88" s="50">
        <f t="shared" si="309"/>
        <v>2320</v>
      </c>
      <c r="CO88" s="50">
        <f t="shared" si="310"/>
        <v>632</v>
      </c>
      <c r="CP88" s="27">
        <v>25</v>
      </c>
      <c r="CQ88" s="27"/>
      <c r="CR88" s="27"/>
      <c r="CS88" s="50">
        <f t="shared" si="311"/>
        <v>25</v>
      </c>
      <c r="CT88" s="27"/>
      <c r="CU88" s="27"/>
      <c r="CV88" s="27"/>
      <c r="CW88" s="27"/>
      <c r="CX88" s="27"/>
      <c r="CY88" s="50">
        <f t="shared" si="312"/>
        <v>0</v>
      </c>
      <c r="CZ88" s="27"/>
      <c r="DA88" s="27"/>
      <c r="DE88" s="51"/>
    </row>
    <row r="89" spans="1:109" x14ac:dyDescent="0.2">
      <c r="A89" s="109">
        <v>71</v>
      </c>
      <c r="B89" s="109" t="s">
        <v>237</v>
      </c>
      <c r="C89" s="27">
        <v>58</v>
      </c>
      <c r="D89" s="27"/>
      <c r="E89" s="27"/>
      <c r="F89" s="103">
        <f t="shared" si="268"/>
        <v>58</v>
      </c>
      <c r="G89" s="27">
        <v>2</v>
      </c>
      <c r="H89" s="27"/>
      <c r="I89" s="27"/>
      <c r="J89" s="50">
        <f t="shared" si="269"/>
        <v>2</v>
      </c>
      <c r="K89" s="27"/>
      <c r="L89" s="27"/>
      <c r="M89" s="50">
        <f t="shared" si="270"/>
        <v>0</v>
      </c>
      <c r="N89" s="104">
        <v>1</v>
      </c>
      <c r="O89" s="104"/>
      <c r="P89" s="104"/>
      <c r="Q89" s="50">
        <f t="shared" si="271"/>
        <v>1</v>
      </c>
      <c r="R89" s="27">
        <v>4651</v>
      </c>
      <c r="S89" s="27"/>
      <c r="T89" s="27"/>
      <c r="U89" s="50">
        <f t="shared" si="272"/>
        <v>4651</v>
      </c>
      <c r="V89" s="27">
        <v>3992</v>
      </c>
      <c r="W89" s="27">
        <v>451</v>
      </c>
      <c r="X89" s="27">
        <v>4095</v>
      </c>
      <c r="Y89" s="60">
        <f t="shared" si="273"/>
        <v>88.045581595355841</v>
      </c>
      <c r="Z89" s="27"/>
      <c r="AA89" s="60">
        <f t="shared" si="274"/>
        <v>0</v>
      </c>
      <c r="AB89" s="27"/>
      <c r="AC89" s="60">
        <f t="shared" si="275"/>
        <v>0</v>
      </c>
      <c r="AD89" s="103">
        <f t="shared" si="276"/>
        <v>4095</v>
      </c>
      <c r="AE89" s="60">
        <f t="shared" si="277"/>
        <v>88.045581595355841</v>
      </c>
      <c r="AF89" s="27">
        <v>3956</v>
      </c>
      <c r="AG89" s="27">
        <v>439</v>
      </c>
      <c r="AH89" s="27">
        <v>156</v>
      </c>
      <c r="AI89" s="27"/>
      <c r="AJ89" s="27"/>
      <c r="AK89" s="50">
        <f t="shared" si="278"/>
        <v>156</v>
      </c>
      <c r="AL89" s="27">
        <v>133</v>
      </c>
      <c r="AM89" s="27">
        <v>12</v>
      </c>
      <c r="AN89" s="27"/>
      <c r="AO89" s="27"/>
      <c r="AP89" s="50">
        <f t="shared" si="279"/>
        <v>0</v>
      </c>
      <c r="AQ89" s="27"/>
      <c r="AR89" s="27"/>
      <c r="AS89" s="27"/>
      <c r="AT89" s="60">
        <f t="shared" si="280"/>
        <v>0</v>
      </c>
      <c r="AU89" s="27"/>
      <c r="AV89" s="60">
        <f t="shared" si="281"/>
        <v>0</v>
      </c>
      <c r="AW89" s="50">
        <f t="shared" si="282"/>
        <v>0</v>
      </c>
      <c r="AX89" s="60">
        <f t="shared" si="283"/>
        <v>0</v>
      </c>
      <c r="AY89" s="27"/>
      <c r="AZ89" s="27"/>
      <c r="BA89" s="27"/>
      <c r="BB89" s="27"/>
      <c r="BC89" s="50">
        <f t="shared" si="284"/>
        <v>0</v>
      </c>
      <c r="BD89" s="27"/>
      <c r="BE89" s="27"/>
      <c r="BF89" s="105">
        <f t="shared" si="285"/>
        <v>4651</v>
      </c>
      <c r="BG89" s="50">
        <f t="shared" si="286"/>
        <v>0</v>
      </c>
      <c r="BH89" s="50">
        <f t="shared" si="287"/>
        <v>0</v>
      </c>
      <c r="BI89" s="50">
        <f t="shared" si="288"/>
        <v>4651</v>
      </c>
      <c r="BJ89" s="50">
        <f t="shared" si="289"/>
        <v>3992</v>
      </c>
      <c r="BK89" s="50">
        <f t="shared" si="290"/>
        <v>451</v>
      </c>
      <c r="BL89" s="50">
        <f t="shared" si="291"/>
        <v>4095</v>
      </c>
      <c r="BM89" s="50">
        <f t="shared" si="292"/>
        <v>0</v>
      </c>
      <c r="BN89" s="50">
        <f t="shared" si="293"/>
        <v>0</v>
      </c>
      <c r="BO89" s="103">
        <f t="shared" si="294"/>
        <v>4095</v>
      </c>
      <c r="BP89" s="50">
        <f t="shared" si="295"/>
        <v>3956</v>
      </c>
      <c r="BQ89" s="50">
        <f t="shared" si="296"/>
        <v>439</v>
      </c>
      <c r="BR89" s="60">
        <f t="shared" si="297"/>
        <v>88.045581595355841</v>
      </c>
      <c r="BS89" s="60">
        <f t="shared" si="298"/>
        <v>0</v>
      </c>
      <c r="BT89" s="50">
        <f t="shared" si="299"/>
        <v>0</v>
      </c>
      <c r="BU89" s="60">
        <f t="shared" si="300"/>
        <v>88.045581595355841</v>
      </c>
      <c r="BV89" s="60">
        <f t="shared" si="301"/>
        <v>99.098196392785567</v>
      </c>
      <c r="BW89" s="60">
        <f t="shared" si="302"/>
        <v>97.339246119733929</v>
      </c>
      <c r="BX89" s="27"/>
      <c r="BY89" s="27"/>
      <c r="BZ89" s="27"/>
      <c r="CA89" s="50">
        <f t="shared" si="303"/>
        <v>0</v>
      </c>
      <c r="CB89" s="27"/>
      <c r="CC89" s="58" t="s">
        <v>7</v>
      </c>
      <c r="CD89" s="27"/>
      <c r="CE89" s="27"/>
      <c r="CF89" s="27"/>
      <c r="CG89" s="106">
        <f t="shared" si="304"/>
        <v>0</v>
      </c>
      <c r="CH89" s="27"/>
      <c r="CI89" s="27"/>
      <c r="CJ89" s="50">
        <f t="shared" si="305"/>
        <v>4095</v>
      </c>
      <c r="CK89" s="50">
        <f t="shared" si="306"/>
        <v>0</v>
      </c>
      <c r="CL89" s="50">
        <f t="shared" si="307"/>
        <v>0</v>
      </c>
      <c r="CM89" s="103">
        <f t="shared" si="308"/>
        <v>4095</v>
      </c>
      <c r="CN89" s="50">
        <f t="shared" si="309"/>
        <v>3956</v>
      </c>
      <c r="CO89" s="50">
        <f t="shared" si="310"/>
        <v>439</v>
      </c>
      <c r="CP89" s="27">
        <v>54</v>
      </c>
      <c r="CQ89" s="27"/>
      <c r="CR89" s="27"/>
      <c r="CS89" s="50">
        <f t="shared" si="311"/>
        <v>54</v>
      </c>
      <c r="CT89" s="27"/>
      <c r="CU89" s="27"/>
      <c r="CV89" s="27"/>
      <c r="CW89" s="27"/>
      <c r="CX89" s="27"/>
      <c r="CY89" s="50">
        <f t="shared" si="312"/>
        <v>0</v>
      </c>
      <c r="CZ89" s="27"/>
      <c r="DA89" s="27"/>
      <c r="DE89" s="51"/>
    </row>
    <row r="90" spans="1:109" x14ac:dyDescent="0.2">
      <c r="A90" s="110">
        <v>72</v>
      </c>
      <c r="B90" s="110" t="s">
        <v>238</v>
      </c>
      <c r="C90" s="27">
        <v>28</v>
      </c>
      <c r="D90" s="27"/>
      <c r="E90" s="27">
        <v>1</v>
      </c>
      <c r="F90" s="103">
        <f t="shared" si="268"/>
        <v>29</v>
      </c>
      <c r="G90" s="27">
        <v>7</v>
      </c>
      <c r="H90" s="27"/>
      <c r="I90" s="27"/>
      <c r="J90" s="50">
        <f t="shared" si="269"/>
        <v>7</v>
      </c>
      <c r="K90" s="27"/>
      <c r="L90" s="27"/>
      <c r="M90" s="50">
        <f t="shared" si="270"/>
        <v>0</v>
      </c>
      <c r="N90" s="104"/>
      <c r="O90" s="104"/>
      <c r="P90" s="104"/>
      <c r="Q90" s="50">
        <f t="shared" si="271"/>
        <v>0</v>
      </c>
      <c r="R90" s="27">
        <v>1893</v>
      </c>
      <c r="S90" s="27"/>
      <c r="T90" s="27">
        <v>28</v>
      </c>
      <c r="U90" s="50">
        <f t="shared" si="272"/>
        <v>1921</v>
      </c>
      <c r="V90" s="27">
        <v>914</v>
      </c>
      <c r="W90" s="27">
        <v>167</v>
      </c>
      <c r="X90" s="27">
        <v>879</v>
      </c>
      <c r="Y90" s="60">
        <f t="shared" si="273"/>
        <v>46.434231378763869</v>
      </c>
      <c r="Z90" s="27"/>
      <c r="AA90" s="60">
        <f t="shared" si="274"/>
        <v>0</v>
      </c>
      <c r="AB90" s="27">
        <v>26</v>
      </c>
      <c r="AC90" s="60">
        <f t="shared" si="275"/>
        <v>92.857142857142847</v>
      </c>
      <c r="AD90" s="103">
        <f t="shared" si="276"/>
        <v>905</v>
      </c>
      <c r="AE90" s="60">
        <f t="shared" si="277"/>
        <v>47.110879750130138</v>
      </c>
      <c r="AF90" s="27">
        <v>408</v>
      </c>
      <c r="AG90" s="27">
        <v>37</v>
      </c>
      <c r="AH90" s="27"/>
      <c r="AI90" s="27"/>
      <c r="AJ90" s="27"/>
      <c r="AK90" s="50">
        <f t="shared" si="278"/>
        <v>0</v>
      </c>
      <c r="AL90" s="27"/>
      <c r="AM90" s="27"/>
      <c r="AN90" s="27"/>
      <c r="AO90" s="27"/>
      <c r="AP90" s="50">
        <f t="shared" si="279"/>
        <v>0</v>
      </c>
      <c r="AQ90" s="27"/>
      <c r="AR90" s="27"/>
      <c r="AS90" s="27"/>
      <c r="AT90" s="60">
        <f t="shared" si="280"/>
        <v>0</v>
      </c>
      <c r="AU90" s="27"/>
      <c r="AV90" s="60">
        <f t="shared" si="281"/>
        <v>0</v>
      </c>
      <c r="AW90" s="50">
        <f t="shared" si="282"/>
        <v>0</v>
      </c>
      <c r="AX90" s="60">
        <f t="shared" si="283"/>
        <v>0</v>
      </c>
      <c r="AY90" s="27"/>
      <c r="AZ90" s="27"/>
      <c r="BA90" s="27"/>
      <c r="BB90" s="27"/>
      <c r="BC90" s="50">
        <f t="shared" si="284"/>
        <v>0</v>
      </c>
      <c r="BD90" s="27"/>
      <c r="BE90" s="27"/>
      <c r="BF90" s="105">
        <f t="shared" si="285"/>
        <v>1893</v>
      </c>
      <c r="BG90" s="50">
        <f t="shared" si="286"/>
        <v>0</v>
      </c>
      <c r="BH90" s="50">
        <f t="shared" si="287"/>
        <v>28</v>
      </c>
      <c r="BI90" s="50">
        <f t="shared" si="288"/>
        <v>1921</v>
      </c>
      <c r="BJ90" s="50">
        <f t="shared" si="289"/>
        <v>914</v>
      </c>
      <c r="BK90" s="50">
        <f t="shared" si="290"/>
        <v>167</v>
      </c>
      <c r="BL90" s="50">
        <f t="shared" si="291"/>
        <v>879</v>
      </c>
      <c r="BM90" s="50">
        <f t="shared" si="292"/>
        <v>0</v>
      </c>
      <c r="BN90" s="50">
        <f t="shared" si="293"/>
        <v>26</v>
      </c>
      <c r="BO90" s="103">
        <f t="shared" si="294"/>
        <v>905</v>
      </c>
      <c r="BP90" s="50">
        <f t="shared" si="295"/>
        <v>408</v>
      </c>
      <c r="BQ90" s="50">
        <f t="shared" si="296"/>
        <v>37</v>
      </c>
      <c r="BR90" s="60">
        <f t="shared" si="297"/>
        <v>46.434231378763869</v>
      </c>
      <c r="BS90" s="60">
        <f t="shared" si="298"/>
        <v>0</v>
      </c>
      <c r="BT90" s="50">
        <f t="shared" si="299"/>
        <v>92.857142857142847</v>
      </c>
      <c r="BU90" s="60">
        <f t="shared" si="300"/>
        <v>47.110879750130138</v>
      </c>
      <c r="BV90" s="60">
        <f t="shared" si="301"/>
        <v>44.638949671772423</v>
      </c>
      <c r="BW90" s="60">
        <f t="shared" si="302"/>
        <v>22.155688622754493</v>
      </c>
      <c r="BX90" s="27"/>
      <c r="BY90" s="27"/>
      <c r="BZ90" s="27"/>
      <c r="CA90" s="50">
        <f t="shared" si="303"/>
        <v>0</v>
      </c>
      <c r="CB90" s="27"/>
      <c r="CC90" s="58" t="s">
        <v>7</v>
      </c>
      <c r="CD90" s="27"/>
      <c r="CE90" s="27"/>
      <c r="CF90" s="27"/>
      <c r="CG90" s="106">
        <f t="shared" si="304"/>
        <v>0</v>
      </c>
      <c r="CH90" s="27"/>
      <c r="CI90" s="27"/>
      <c r="CJ90" s="50">
        <f t="shared" si="305"/>
        <v>879</v>
      </c>
      <c r="CK90" s="50">
        <f t="shared" si="306"/>
        <v>0</v>
      </c>
      <c r="CL90" s="50">
        <f t="shared" si="307"/>
        <v>26</v>
      </c>
      <c r="CM90" s="103">
        <f t="shared" si="308"/>
        <v>905</v>
      </c>
      <c r="CN90" s="50">
        <f t="shared" si="309"/>
        <v>408</v>
      </c>
      <c r="CO90" s="50">
        <f t="shared" si="310"/>
        <v>37</v>
      </c>
      <c r="CP90" s="27"/>
      <c r="CQ90" s="27"/>
      <c r="CR90" s="27"/>
      <c r="CS90" s="50">
        <f t="shared" si="311"/>
        <v>0</v>
      </c>
      <c r="CT90" s="27"/>
      <c r="CU90" s="27"/>
      <c r="CV90" s="27"/>
      <c r="CW90" s="27"/>
      <c r="CX90" s="27"/>
      <c r="CY90" s="50">
        <f t="shared" si="312"/>
        <v>0</v>
      </c>
      <c r="CZ90" s="27"/>
      <c r="DA90" s="27"/>
      <c r="DE90" s="51"/>
    </row>
    <row r="91" spans="1:109" x14ac:dyDescent="0.2">
      <c r="A91" s="28"/>
      <c r="B91" s="30"/>
      <c r="C91" s="89"/>
      <c r="D91" s="89"/>
      <c r="E91" s="89"/>
      <c r="F91" s="90">
        <f>SUM(F81:F90)</f>
        <v>886</v>
      </c>
      <c r="G91" s="89"/>
      <c r="H91" s="89"/>
      <c r="I91" s="89"/>
      <c r="J91" s="91">
        <f>SUM(J81:J90)</f>
        <v>348</v>
      </c>
      <c r="K91" s="89"/>
      <c r="L91" s="89"/>
      <c r="M91" s="91">
        <f>SUM(M81:M90)</f>
        <v>2</v>
      </c>
      <c r="N91" s="92"/>
      <c r="O91" s="92"/>
      <c r="P91" s="92"/>
      <c r="Q91" s="91">
        <f>SUM(Q81:Q90)</f>
        <v>19</v>
      </c>
      <c r="R91" s="89"/>
      <c r="S91" s="89"/>
      <c r="T91" s="89"/>
      <c r="U91" s="91">
        <f>SUM(U81:U90)</f>
        <v>112244</v>
      </c>
      <c r="V91" s="89"/>
      <c r="W91" s="89"/>
      <c r="X91" s="89"/>
      <c r="Y91" s="93">
        <f t="shared" si="236"/>
        <v>0</v>
      </c>
      <c r="Z91" s="89"/>
      <c r="AA91" s="93">
        <f t="shared" si="237"/>
        <v>0</v>
      </c>
      <c r="AB91" s="89"/>
      <c r="AC91" s="93">
        <f t="shared" si="238"/>
        <v>0</v>
      </c>
      <c r="AD91" s="90">
        <f>SUM(AD81:AD90)</f>
        <v>50669</v>
      </c>
      <c r="AE91" s="93">
        <f t="shared" si="239"/>
        <v>45.141833861943624</v>
      </c>
      <c r="AF91" s="89"/>
      <c r="AG91" s="89"/>
      <c r="AH91" s="89"/>
      <c r="AI91" s="89"/>
      <c r="AJ91" s="89"/>
      <c r="AK91" s="91">
        <f>SUM(AK81:AK90)</f>
        <v>2680</v>
      </c>
      <c r="AL91" s="89"/>
      <c r="AM91" s="89"/>
      <c r="AN91" s="89"/>
      <c r="AO91" s="89"/>
      <c r="AP91" s="91">
        <f>SUM(AP81:AP90)</f>
        <v>2854</v>
      </c>
      <c r="AQ91" s="89"/>
      <c r="AR91" s="89"/>
      <c r="AS91" s="89"/>
      <c r="AT91" s="93">
        <f>IF(AN91=0,0,AS91/AN91%)</f>
        <v>0</v>
      </c>
      <c r="AU91" s="89"/>
      <c r="AV91" s="93">
        <f t="shared" si="241"/>
        <v>0</v>
      </c>
      <c r="AW91" s="91">
        <f>SUM(AW81:AW90)</f>
        <v>2804</v>
      </c>
      <c r="AX91" s="93">
        <f t="shared" si="242"/>
        <v>98.248072880168195</v>
      </c>
      <c r="AY91" s="89"/>
      <c r="AZ91" s="89"/>
      <c r="BA91" s="89"/>
      <c r="BB91" s="89"/>
      <c r="BC91" s="91">
        <f t="shared" si="243"/>
        <v>0</v>
      </c>
      <c r="BD91" s="89"/>
      <c r="BE91" s="89"/>
      <c r="BF91" s="94">
        <f t="shared" si="244"/>
        <v>0</v>
      </c>
      <c r="BG91" s="91"/>
      <c r="BH91" s="91"/>
      <c r="BI91" s="91">
        <f>SUM(BI81:BI90)</f>
        <v>115098</v>
      </c>
      <c r="BJ91" s="91"/>
      <c r="BK91" s="91"/>
      <c r="BL91" s="91">
        <f t="shared" si="248"/>
        <v>0</v>
      </c>
      <c r="BM91" s="91"/>
      <c r="BN91" s="91"/>
      <c r="BO91" s="90">
        <f>SUM(BO81:BO90)</f>
        <v>53473</v>
      </c>
      <c r="BP91" s="91"/>
      <c r="BQ91" s="91"/>
      <c r="BR91" s="93">
        <f t="shared" si="253"/>
        <v>0</v>
      </c>
      <c r="BS91" s="93">
        <f t="shared" si="254"/>
        <v>0</v>
      </c>
      <c r="BT91" s="91">
        <f t="shared" ref="BT91:BT103" si="313">IF(BH91=0,0,BN91/BH91%)</f>
        <v>0</v>
      </c>
      <c r="BU91" s="93">
        <f t="shared" si="254"/>
        <v>46.458670002954001</v>
      </c>
      <c r="BV91" s="93">
        <f t="shared" si="254"/>
        <v>0</v>
      </c>
      <c r="BW91" s="93">
        <f t="shared" si="254"/>
        <v>0</v>
      </c>
      <c r="BX91" s="89"/>
      <c r="BY91" s="89"/>
      <c r="BZ91" s="89"/>
      <c r="CA91" s="91"/>
      <c r="CB91" s="89"/>
      <c r="CC91" s="95" t="s">
        <v>7</v>
      </c>
      <c r="CD91" s="89"/>
      <c r="CE91" s="89"/>
      <c r="CF91" s="89"/>
      <c r="CG91" s="96"/>
      <c r="CH91" s="89"/>
      <c r="CI91" s="89"/>
      <c r="CJ91" s="91"/>
      <c r="CK91" s="91"/>
      <c r="CL91" s="91"/>
      <c r="CM91" s="90">
        <f>SUM(CM81:CM90)</f>
        <v>54815</v>
      </c>
      <c r="CN91" s="91"/>
      <c r="CO91" s="91"/>
      <c r="CP91" s="89"/>
      <c r="CQ91" s="89"/>
      <c r="CR91" s="89"/>
      <c r="CS91" s="91">
        <f t="shared" si="262"/>
        <v>0</v>
      </c>
      <c r="CT91" s="89"/>
      <c r="CU91" s="89"/>
      <c r="CV91" s="89"/>
      <c r="CW91" s="89"/>
      <c r="CX91" s="89"/>
      <c r="CY91" s="91">
        <f t="shared" si="263"/>
        <v>0</v>
      </c>
      <c r="CZ91" s="89"/>
      <c r="DA91" s="89"/>
      <c r="DE91" s="51"/>
    </row>
    <row r="92" spans="1:109" ht="40.15" customHeight="1" x14ac:dyDescent="0.2">
      <c r="A92" s="32"/>
      <c r="B92" s="23" t="s">
        <v>239</v>
      </c>
      <c r="C92" s="97"/>
      <c r="D92" s="97"/>
      <c r="E92" s="97"/>
      <c r="F92" s="98"/>
      <c r="G92" s="97"/>
      <c r="H92" s="97"/>
      <c r="I92" s="97"/>
      <c r="J92" s="99"/>
      <c r="K92" s="97"/>
      <c r="L92" s="97"/>
      <c r="M92" s="99"/>
      <c r="N92" s="97"/>
      <c r="O92" s="97"/>
      <c r="P92" s="97"/>
      <c r="Q92" s="99"/>
      <c r="R92" s="97"/>
      <c r="S92" s="97"/>
      <c r="T92" s="97"/>
      <c r="U92" s="99"/>
      <c r="V92" s="97"/>
      <c r="W92" s="97"/>
      <c r="X92" s="97"/>
      <c r="Y92" s="100"/>
      <c r="Z92" s="97"/>
      <c r="AA92" s="100"/>
      <c r="AB92" s="97"/>
      <c r="AC92" s="100"/>
      <c r="AD92" s="98"/>
      <c r="AE92" s="100"/>
      <c r="AF92" s="97"/>
      <c r="AG92" s="97"/>
      <c r="AH92" s="97"/>
      <c r="AI92" s="97"/>
      <c r="AJ92" s="97"/>
      <c r="AK92" s="99"/>
      <c r="AL92" s="97"/>
      <c r="AM92" s="97"/>
      <c r="AN92" s="97"/>
      <c r="AO92" s="97"/>
      <c r="AP92" s="99"/>
      <c r="AQ92" s="97"/>
      <c r="AR92" s="97"/>
      <c r="AS92" s="97"/>
      <c r="AT92" s="102"/>
      <c r="AU92" s="97"/>
      <c r="AV92" s="102"/>
      <c r="AW92" s="97"/>
      <c r="AX92" s="102"/>
      <c r="AY92" s="97"/>
      <c r="AZ92" s="97"/>
      <c r="BA92" s="97"/>
      <c r="BB92" s="97"/>
      <c r="BC92" s="97"/>
      <c r="BD92" s="97"/>
      <c r="BE92" s="97"/>
      <c r="BF92" s="99"/>
      <c r="BG92" s="99"/>
      <c r="BH92" s="99"/>
      <c r="BI92" s="99"/>
      <c r="BJ92" s="99"/>
      <c r="BK92" s="99"/>
      <c r="BL92" s="99"/>
      <c r="BM92" s="99"/>
      <c r="BN92" s="99"/>
      <c r="BO92" s="98"/>
      <c r="BP92" s="99"/>
      <c r="BQ92" s="99"/>
      <c r="BR92" s="100"/>
      <c r="BS92" s="100"/>
      <c r="BT92" s="99"/>
      <c r="BU92" s="100"/>
      <c r="BV92" s="100"/>
      <c r="BW92" s="100"/>
      <c r="BX92" s="97"/>
      <c r="BY92" s="97"/>
      <c r="BZ92" s="97"/>
      <c r="CA92" s="99"/>
      <c r="CB92" s="97"/>
      <c r="CC92" s="101"/>
      <c r="CD92" s="97"/>
      <c r="CE92" s="97"/>
      <c r="CF92" s="97"/>
      <c r="CG92" s="99"/>
      <c r="CH92" s="97"/>
      <c r="CI92" s="97"/>
      <c r="CJ92" s="99"/>
      <c r="CK92" s="99"/>
      <c r="CL92" s="99"/>
      <c r="CM92" s="98"/>
      <c r="CN92" s="99"/>
      <c r="CO92" s="99"/>
      <c r="CP92" s="97"/>
      <c r="CQ92" s="97"/>
      <c r="CR92" s="97"/>
      <c r="CS92" s="99"/>
      <c r="CT92" s="97"/>
      <c r="CU92" s="97"/>
      <c r="CV92" s="97"/>
      <c r="CW92" s="97"/>
      <c r="CX92" s="97"/>
      <c r="CY92" s="99"/>
      <c r="CZ92" s="97"/>
      <c r="DA92" s="97"/>
      <c r="DE92" s="51"/>
    </row>
    <row r="93" spans="1:109" x14ac:dyDescent="0.2">
      <c r="A93" s="109">
        <v>73</v>
      </c>
      <c r="B93" s="109" t="s">
        <v>240</v>
      </c>
      <c r="C93" s="27">
        <v>41</v>
      </c>
      <c r="D93" s="27"/>
      <c r="E93" s="27">
        <v>2</v>
      </c>
      <c r="F93" s="103">
        <f>SUM(C93:E93)</f>
        <v>43</v>
      </c>
      <c r="G93" s="27">
        <v>14</v>
      </c>
      <c r="H93" s="27"/>
      <c r="I93" s="27"/>
      <c r="J93" s="50">
        <f>SUM(G93:I93)</f>
        <v>14</v>
      </c>
      <c r="K93" s="27"/>
      <c r="L93" s="27">
        <v>1</v>
      </c>
      <c r="M93" s="50">
        <f>SUM(K93:L93)</f>
        <v>1</v>
      </c>
      <c r="N93" s="104">
        <v>1</v>
      </c>
      <c r="O93" s="104"/>
      <c r="P93" s="104"/>
      <c r="Q93" s="50">
        <f>SUM(N93:P93)</f>
        <v>1</v>
      </c>
      <c r="R93" s="27">
        <v>4373</v>
      </c>
      <c r="S93" s="27"/>
      <c r="T93" s="27">
        <v>112</v>
      </c>
      <c r="U93" s="50">
        <f>SUM(R93:T93)</f>
        <v>4485</v>
      </c>
      <c r="V93" s="27">
        <v>3326</v>
      </c>
      <c r="W93" s="27">
        <v>775</v>
      </c>
      <c r="X93" s="27">
        <v>2061</v>
      </c>
      <c r="Y93" s="60">
        <f t="shared" si="236"/>
        <v>47.13011662474274</v>
      </c>
      <c r="Z93" s="27"/>
      <c r="AA93" s="60">
        <f t="shared" si="237"/>
        <v>0</v>
      </c>
      <c r="AB93" s="27">
        <v>67</v>
      </c>
      <c r="AC93" s="60">
        <f t="shared" si="238"/>
        <v>59.821428571428562</v>
      </c>
      <c r="AD93" s="103">
        <f>SUM(X93+Z93+AB93)</f>
        <v>2128</v>
      </c>
      <c r="AE93" s="60">
        <f t="shared" si="239"/>
        <v>47.447045707915272</v>
      </c>
      <c r="AF93" s="27">
        <v>1870</v>
      </c>
      <c r="AG93" s="27">
        <v>414</v>
      </c>
      <c r="AH93" s="27">
        <v>161</v>
      </c>
      <c r="AI93" s="27"/>
      <c r="AJ93" s="27"/>
      <c r="AK93" s="50">
        <f>SUM(AH93:AJ93)</f>
        <v>161</v>
      </c>
      <c r="AL93" s="27">
        <v>138</v>
      </c>
      <c r="AM93" s="27"/>
      <c r="AN93" s="27"/>
      <c r="AO93" s="27">
        <v>720</v>
      </c>
      <c r="AP93" s="50">
        <f>SUM(AN93:AO93)</f>
        <v>720</v>
      </c>
      <c r="AQ93" s="27">
        <v>618</v>
      </c>
      <c r="AR93" s="27">
        <v>720</v>
      </c>
      <c r="AS93" s="27"/>
      <c r="AT93" s="60">
        <f>IF(AN93=0,0,AS93/AN93%)</f>
        <v>0</v>
      </c>
      <c r="AU93" s="27">
        <v>720</v>
      </c>
      <c r="AV93" s="60">
        <f t="shared" si="241"/>
        <v>100</v>
      </c>
      <c r="AW93" s="50">
        <f>SUM(AS93+AU93)</f>
        <v>720</v>
      </c>
      <c r="AX93" s="60">
        <f t="shared" si="242"/>
        <v>100</v>
      </c>
      <c r="AY93" s="27">
        <v>618</v>
      </c>
      <c r="AZ93" s="27">
        <v>720</v>
      </c>
      <c r="BA93" s="27"/>
      <c r="BB93" s="27">
        <v>230</v>
      </c>
      <c r="BC93" s="50">
        <f t="shared" si="243"/>
        <v>230</v>
      </c>
      <c r="BD93" s="27">
        <v>154</v>
      </c>
      <c r="BE93" s="27">
        <v>230</v>
      </c>
      <c r="BF93" s="105">
        <f t="shared" si="244"/>
        <v>4373</v>
      </c>
      <c r="BG93" s="50">
        <f t="shared" si="245"/>
        <v>0</v>
      </c>
      <c r="BH93" s="50">
        <f t="shared" si="246"/>
        <v>832</v>
      </c>
      <c r="BI93" s="50">
        <f>SUM(BF93:BH93)</f>
        <v>5205</v>
      </c>
      <c r="BJ93" s="50">
        <f>V93+AQ93</f>
        <v>3944</v>
      </c>
      <c r="BK93" s="50">
        <f>W93+AR93</f>
        <v>1495</v>
      </c>
      <c r="BL93" s="50">
        <f t="shared" si="248"/>
        <v>2061</v>
      </c>
      <c r="BM93" s="50">
        <f>Z93+AS93</f>
        <v>0</v>
      </c>
      <c r="BN93" s="50">
        <f t="shared" ref="BN93" si="314">AB93+AU93</f>
        <v>787</v>
      </c>
      <c r="BO93" s="103">
        <f>SUM(BL93:BN93)</f>
        <v>2848</v>
      </c>
      <c r="BP93" s="50">
        <f t="shared" si="251"/>
        <v>2488</v>
      </c>
      <c r="BQ93" s="50">
        <f t="shared" si="252"/>
        <v>1134</v>
      </c>
      <c r="BR93" s="60">
        <f t="shared" si="253"/>
        <v>47.13011662474274</v>
      </c>
      <c r="BS93" s="60">
        <f t="shared" si="254"/>
        <v>0</v>
      </c>
      <c r="BT93" s="50">
        <f t="shared" si="313"/>
        <v>94.591346153846146</v>
      </c>
      <c r="BU93" s="60">
        <f t="shared" si="254"/>
        <v>54.716618635926999</v>
      </c>
      <c r="BV93" s="60">
        <f t="shared" si="254"/>
        <v>63.083164300202846</v>
      </c>
      <c r="BW93" s="60">
        <f t="shared" si="254"/>
        <v>75.852842809364546</v>
      </c>
      <c r="BX93" s="27">
        <v>1</v>
      </c>
      <c r="BY93" s="27"/>
      <c r="BZ93" s="27"/>
      <c r="CA93" s="50">
        <f t="shared" si="255"/>
        <v>1</v>
      </c>
      <c r="CB93" s="27">
        <v>1</v>
      </c>
      <c r="CC93" s="58" t="s">
        <v>7</v>
      </c>
      <c r="CD93" s="27"/>
      <c r="CE93" s="27"/>
      <c r="CF93" s="27"/>
      <c r="CG93" s="106">
        <f t="shared" si="256"/>
        <v>0</v>
      </c>
      <c r="CH93" s="27"/>
      <c r="CI93" s="27"/>
      <c r="CJ93" s="50">
        <f t="shared" si="257"/>
        <v>2062</v>
      </c>
      <c r="CK93" s="50">
        <f t="shared" si="258"/>
        <v>0</v>
      </c>
      <c r="CL93" s="50">
        <f t="shared" ref="CL93" si="315">SUM(BN93+BZ93+CF93)</f>
        <v>787</v>
      </c>
      <c r="CM93" s="103">
        <f>SUM(CJ93:CL93)</f>
        <v>2849</v>
      </c>
      <c r="CN93" s="50">
        <f t="shared" si="260"/>
        <v>2489</v>
      </c>
      <c r="CO93" s="50">
        <f t="shared" si="261"/>
        <v>1134</v>
      </c>
      <c r="CP93" s="27">
        <v>155</v>
      </c>
      <c r="CQ93" s="27"/>
      <c r="CR93" s="27"/>
      <c r="CS93" s="50">
        <f t="shared" si="262"/>
        <v>155</v>
      </c>
      <c r="CT93" s="27">
        <v>149</v>
      </c>
      <c r="CU93" s="27">
        <v>4</v>
      </c>
      <c r="CV93" s="27"/>
      <c r="CW93" s="27"/>
      <c r="CX93" s="27"/>
      <c r="CY93" s="50">
        <f t="shared" si="263"/>
        <v>0</v>
      </c>
      <c r="CZ93" s="27"/>
      <c r="DA93" s="27"/>
      <c r="DE93" s="51"/>
    </row>
    <row r="94" spans="1:109" x14ac:dyDescent="0.2">
      <c r="A94" s="109">
        <v>74</v>
      </c>
      <c r="B94" s="109" t="s">
        <v>233</v>
      </c>
      <c r="C94" s="27">
        <v>288</v>
      </c>
      <c r="D94" s="27"/>
      <c r="E94" s="27"/>
      <c r="F94" s="103">
        <f t="shared" ref="F94:F102" si="316">SUM(C94:E94)</f>
        <v>288</v>
      </c>
      <c r="G94" s="27">
        <v>39</v>
      </c>
      <c r="H94" s="27"/>
      <c r="I94" s="27"/>
      <c r="J94" s="50">
        <f t="shared" ref="J94:J102" si="317">SUM(G94:I94)</f>
        <v>39</v>
      </c>
      <c r="K94" s="27"/>
      <c r="L94" s="27"/>
      <c r="M94" s="50">
        <f t="shared" ref="M94:M102" si="318">SUM(K94:L94)</f>
        <v>0</v>
      </c>
      <c r="N94" s="104"/>
      <c r="O94" s="104"/>
      <c r="P94" s="104"/>
      <c r="Q94" s="50">
        <f t="shared" ref="Q94:Q102" si="319">SUM(N94:P94)</f>
        <v>0</v>
      </c>
      <c r="R94" s="27">
        <v>11138</v>
      </c>
      <c r="S94" s="27"/>
      <c r="T94" s="27"/>
      <c r="U94" s="50">
        <f t="shared" ref="U94:U102" si="320">SUM(R94:T94)</f>
        <v>11138</v>
      </c>
      <c r="V94" s="27">
        <v>7367</v>
      </c>
      <c r="W94" s="27">
        <v>2758</v>
      </c>
      <c r="X94" s="27">
        <v>6514</v>
      </c>
      <c r="Y94" s="60">
        <f t="shared" ref="Y94:Y102" si="321">IF(R94=0,0,X94/R94%)</f>
        <v>58.48446758843599</v>
      </c>
      <c r="Z94" s="27"/>
      <c r="AA94" s="60">
        <f t="shared" ref="AA94:AA102" si="322">IF(S94=0,0,Z94/S94%)</f>
        <v>0</v>
      </c>
      <c r="AB94" s="27"/>
      <c r="AC94" s="60">
        <f t="shared" ref="AC94:AC102" si="323">IF(T94=0,0,AB94/T94%)</f>
        <v>0</v>
      </c>
      <c r="AD94" s="103">
        <f t="shared" ref="AD94:AD102" si="324">SUM(X94+Z94+AB94)</f>
        <v>6514</v>
      </c>
      <c r="AE94" s="60">
        <f t="shared" ref="AE94:AE102" si="325">IF(U94=0,0,AD94/U94%)</f>
        <v>58.48446758843599</v>
      </c>
      <c r="AF94" s="27">
        <v>4755</v>
      </c>
      <c r="AG94" s="27">
        <v>1300</v>
      </c>
      <c r="AH94" s="27">
        <v>450</v>
      </c>
      <c r="AI94" s="27"/>
      <c r="AJ94" s="27"/>
      <c r="AK94" s="50">
        <f t="shared" ref="AK94:AK102" si="326">SUM(AH94:AJ94)</f>
        <v>450</v>
      </c>
      <c r="AL94" s="27">
        <v>349</v>
      </c>
      <c r="AM94" s="27">
        <v>141</v>
      </c>
      <c r="AN94" s="27"/>
      <c r="AO94" s="27"/>
      <c r="AP94" s="50">
        <f t="shared" ref="AP94:AP102" si="327">SUM(AN94:AO94)</f>
        <v>0</v>
      </c>
      <c r="AQ94" s="27"/>
      <c r="AR94" s="27"/>
      <c r="AS94" s="27"/>
      <c r="AT94" s="60">
        <f t="shared" ref="AT94:AT102" si="328">IF(AN94=0,0,AS94/AN94%)</f>
        <v>0</v>
      </c>
      <c r="AU94" s="27"/>
      <c r="AV94" s="60">
        <f t="shared" ref="AV94:AV102" si="329">IF(AO94=0,0,AU94/AO94%)</f>
        <v>0</v>
      </c>
      <c r="AW94" s="50">
        <f t="shared" ref="AW94:AW102" si="330">SUM(AS94+AU94)</f>
        <v>0</v>
      </c>
      <c r="AX94" s="60">
        <f t="shared" ref="AX94:AX102" si="331">IF(AP94=0,0,AW94/AP94%)</f>
        <v>0</v>
      </c>
      <c r="AY94" s="27"/>
      <c r="AZ94" s="27"/>
      <c r="BA94" s="27"/>
      <c r="BB94" s="27"/>
      <c r="BC94" s="50">
        <f t="shared" ref="BC94:BC102" si="332">SUM(BA94:BB94)</f>
        <v>0</v>
      </c>
      <c r="BD94" s="27"/>
      <c r="BE94" s="27"/>
      <c r="BF94" s="105">
        <f t="shared" ref="BF94:BF102" si="333">R94</f>
        <v>11138</v>
      </c>
      <c r="BG94" s="50">
        <f t="shared" ref="BG94:BG102" si="334">S94+AN94</f>
        <v>0</v>
      </c>
      <c r="BH94" s="50">
        <f t="shared" ref="BH94:BH102" si="335">T94+AO94</f>
        <v>0</v>
      </c>
      <c r="BI94" s="50">
        <f t="shared" ref="BI94:BI102" si="336">SUM(BF94:BH94)</f>
        <v>11138</v>
      </c>
      <c r="BJ94" s="50">
        <f t="shared" ref="BJ94:BJ102" si="337">V94+AQ94</f>
        <v>7367</v>
      </c>
      <c r="BK94" s="50">
        <f t="shared" ref="BK94:BK102" si="338">W94+AR94</f>
        <v>2758</v>
      </c>
      <c r="BL94" s="50">
        <f t="shared" ref="BL94:BL102" si="339">X94</f>
        <v>6514</v>
      </c>
      <c r="BM94" s="50">
        <f t="shared" ref="BM94:BM102" si="340">Z94+AS94</f>
        <v>0</v>
      </c>
      <c r="BN94" s="50">
        <f t="shared" ref="BN94:BN102" si="341">AB94+AU94</f>
        <v>0</v>
      </c>
      <c r="BO94" s="103">
        <f t="shared" ref="BO94:BO102" si="342">SUM(BL94:BN94)</f>
        <v>6514</v>
      </c>
      <c r="BP94" s="50">
        <f t="shared" ref="BP94:BP102" si="343">AF94+AY94</f>
        <v>4755</v>
      </c>
      <c r="BQ94" s="50">
        <f t="shared" ref="BQ94:BQ102" si="344">AG94+AZ94</f>
        <v>1300</v>
      </c>
      <c r="BR94" s="60">
        <f t="shared" ref="BR94:BR102" si="345">IF(BF94=0,0,BL94/BF94%)</f>
        <v>58.48446758843599</v>
      </c>
      <c r="BS94" s="60">
        <f t="shared" ref="BS94:BS102" si="346">IF(BG94=0,0,BM94/BG94%)</f>
        <v>0</v>
      </c>
      <c r="BT94" s="50">
        <f t="shared" ref="BT94:BT102" si="347">IF(BH94=0,0,BN94/BH94%)</f>
        <v>0</v>
      </c>
      <c r="BU94" s="60">
        <f t="shared" ref="BU94:BU102" si="348">IF(BI94=0,0,BO94/BI94%)</f>
        <v>58.48446758843599</v>
      </c>
      <c r="BV94" s="60">
        <f t="shared" ref="BV94:BV102" si="349">IF(BJ94=0,0,BP94/BJ94%)</f>
        <v>64.544590742500333</v>
      </c>
      <c r="BW94" s="60">
        <f t="shared" ref="BW94:BW102" si="350">IF(BK94=0,0,BQ94/BK94%)</f>
        <v>47.13560551124003</v>
      </c>
      <c r="BX94" s="27">
        <v>15</v>
      </c>
      <c r="BY94" s="27"/>
      <c r="BZ94" s="27"/>
      <c r="CA94" s="50">
        <f t="shared" ref="CA94:CA102" si="351">SUM(BX94:BZ94)</f>
        <v>15</v>
      </c>
      <c r="CB94" s="27">
        <v>14</v>
      </c>
      <c r="CC94" s="58" t="s">
        <v>7</v>
      </c>
      <c r="CD94" s="27">
        <v>36</v>
      </c>
      <c r="CE94" s="27"/>
      <c r="CF94" s="27"/>
      <c r="CG94" s="106">
        <f t="shared" ref="CG94:CG102" si="352">SUM(CD94:CF94)</f>
        <v>36</v>
      </c>
      <c r="CH94" s="27">
        <v>34</v>
      </c>
      <c r="CI94" s="27">
        <v>11</v>
      </c>
      <c r="CJ94" s="50">
        <f t="shared" ref="CJ94:CJ102" si="353">SUM(BL94+BX94+CD94)</f>
        <v>6565</v>
      </c>
      <c r="CK94" s="50">
        <f t="shared" ref="CK94:CK102" si="354">SUM(BM94+BY94+CE94)</f>
        <v>0</v>
      </c>
      <c r="CL94" s="50">
        <f t="shared" ref="CL94:CL102" si="355">SUM(BN94+BZ94+CF94)</f>
        <v>0</v>
      </c>
      <c r="CM94" s="103">
        <f t="shared" ref="CM94:CM102" si="356">SUM(CJ94:CL94)</f>
        <v>6565</v>
      </c>
      <c r="CN94" s="50">
        <f t="shared" ref="CN94:CN102" si="357">SUM(BP94+CB94+CH94)</f>
        <v>4803</v>
      </c>
      <c r="CO94" s="50">
        <f t="shared" ref="CO94:CO102" si="358">SUM(BQ94+CI94)</f>
        <v>1311</v>
      </c>
      <c r="CP94" s="27">
        <v>179</v>
      </c>
      <c r="CQ94" s="27"/>
      <c r="CR94" s="27"/>
      <c r="CS94" s="50">
        <f t="shared" ref="CS94:CS102" si="359">SUM(CP94:CR94)</f>
        <v>179</v>
      </c>
      <c r="CT94" s="27">
        <v>126</v>
      </c>
      <c r="CU94" s="27">
        <v>28</v>
      </c>
      <c r="CV94" s="27"/>
      <c r="CW94" s="27"/>
      <c r="CX94" s="27"/>
      <c r="CY94" s="50">
        <f t="shared" ref="CY94:CY102" si="360">SUM(CV94:CX94)</f>
        <v>0</v>
      </c>
      <c r="CZ94" s="27"/>
      <c r="DA94" s="27"/>
      <c r="DE94" s="51"/>
    </row>
    <row r="95" spans="1:109" x14ac:dyDescent="0.2">
      <c r="A95" s="109">
        <v>75</v>
      </c>
      <c r="B95" s="109" t="s">
        <v>241</v>
      </c>
      <c r="C95" s="27">
        <v>22</v>
      </c>
      <c r="D95" s="27"/>
      <c r="E95" s="27"/>
      <c r="F95" s="103">
        <f t="shared" si="316"/>
        <v>22</v>
      </c>
      <c r="G95" s="27">
        <v>7</v>
      </c>
      <c r="H95" s="27"/>
      <c r="I95" s="27"/>
      <c r="J95" s="50">
        <f t="shared" si="317"/>
        <v>7</v>
      </c>
      <c r="K95" s="27"/>
      <c r="L95" s="27"/>
      <c r="M95" s="50">
        <f t="shared" si="318"/>
        <v>0</v>
      </c>
      <c r="N95" s="104"/>
      <c r="O95" s="104"/>
      <c r="P95" s="104"/>
      <c r="Q95" s="50">
        <f t="shared" si="319"/>
        <v>0</v>
      </c>
      <c r="R95" s="27">
        <v>1316</v>
      </c>
      <c r="S95" s="27"/>
      <c r="T95" s="27"/>
      <c r="U95" s="50">
        <f t="shared" si="320"/>
        <v>1316</v>
      </c>
      <c r="V95" s="27">
        <v>901</v>
      </c>
      <c r="W95" s="27">
        <v>103</v>
      </c>
      <c r="X95" s="27">
        <v>801</v>
      </c>
      <c r="Y95" s="60">
        <f t="shared" si="321"/>
        <v>60.866261398176292</v>
      </c>
      <c r="Z95" s="27"/>
      <c r="AA95" s="60">
        <f t="shared" si="322"/>
        <v>0</v>
      </c>
      <c r="AB95" s="27"/>
      <c r="AC95" s="60">
        <f t="shared" si="323"/>
        <v>0</v>
      </c>
      <c r="AD95" s="103">
        <f t="shared" si="324"/>
        <v>801</v>
      </c>
      <c r="AE95" s="60">
        <f t="shared" si="325"/>
        <v>60.866261398176292</v>
      </c>
      <c r="AF95" s="27">
        <v>695</v>
      </c>
      <c r="AG95" s="27">
        <v>83</v>
      </c>
      <c r="AH95" s="27">
        <v>34</v>
      </c>
      <c r="AI95" s="27"/>
      <c r="AJ95" s="27"/>
      <c r="AK95" s="50">
        <f t="shared" si="326"/>
        <v>34</v>
      </c>
      <c r="AL95" s="27">
        <v>21</v>
      </c>
      <c r="AM95" s="27">
        <v>12</v>
      </c>
      <c r="AN95" s="27"/>
      <c r="AO95" s="27"/>
      <c r="AP95" s="50">
        <f t="shared" si="327"/>
        <v>0</v>
      </c>
      <c r="AQ95" s="27"/>
      <c r="AR95" s="27"/>
      <c r="AS95" s="27"/>
      <c r="AT95" s="60">
        <f t="shared" si="328"/>
        <v>0</v>
      </c>
      <c r="AU95" s="27"/>
      <c r="AV95" s="60">
        <f t="shared" si="329"/>
        <v>0</v>
      </c>
      <c r="AW95" s="50">
        <f t="shared" si="330"/>
        <v>0</v>
      </c>
      <c r="AX95" s="60">
        <f t="shared" si="331"/>
        <v>0</v>
      </c>
      <c r="AY95" s="27"/>
      <c r="AZ95" s="27"/>
      <c r="BA95" s="27"/>
      <c r="BB95" s="27"/>
      <c r="BC95" s="50">
        <f t="shared" si="332"/>
        <v>0</v>
      </c>
      <c r="BD95" s="27"/>
      <c r="BE95" s="27"/>
      <c r="BF95" s="105">
        <f t="shared" si="333"/>
        <v>1316</v>
      </c>
      <c r="BG95" s="50">
        <f t="shared" si="334"/>
        <v>0</v>
      </c>
      <c r="BH95" s="50">
        <f t="shared" si="335"/>
        <v>0</v>
      </c>
      <c r="BI95" s="50">
        <f t="shared" si="336"/>
        <v>1316</v>
      </c>
      <c r="BJ95" s="50">
        <f t="shared" si="337"/>
        <v>901</v>
      </c>
      <c r="BK95" s="50">
        <f t="shared" si="338"/>
        <v>103</v>
      </c>
      <c r="BL95" s="50">
        <f t="shared" si="339"/>
        <v>801</v>
      </c>
      <c r="BM95" s="50">
        <f t="shared" si="340"/>
        <v>0</v>
      </c>
      <c r="BN95" s="50">
        <f t="shared" si="341"/>
        <v>0</v>
      </c>
      <c r="BO95" s="103">
        <f t="shared" si="342"/>
        <v>801</v>
      </c>
      <c r="BP95" s="50">
        <f t="shared" si="343"/>
        <v>695</v>
      </c>
      <c r="BQ95" s="50">
        <f t="shared" si="344"/>
        <v>83</v>
      </c>
      <c r="BR95" s="60">
        <f t="shared" si="345"/>
        <v>60.866261398176292</v>
      </c>
      <c r="BS95" s="60">
        <f t="shared" si="346"/>
        <v>0</v>
      </c>
      <c r="BT95" s="50">
        <f t="shared" si="347"/>
        <v>0</v>
      </c>
      <c r="BU95" s="60">
        <f t="shared" si="348"/>
        <v>60.866261398176292</v>
      </c>
      <c r="BV95" s="60">
        <f t="shared" si="349"/>
        <v>77.13651498335183</v>
      </c>
      <c r="BW95" s="60">
        <f t="shared" si="350"/>
        <v>80.582524271844662</v>
      </c>
      <c r="BX95" s="27"/>
      <c r="BY95" s="27"/>
      <c r="BZ95" s="27"/>
      <c r="CA95" s="50">
        <f t="shared" si="351"/>
        <v>0</v>
      </c>
      <c r="CB95" s="27"/>
      <c r="CC95" s="58" t="s">
        <v>7</v>
      </c>
      <c r="CD95" s="27"/>
      <c r="CE95" s="27"/>
      <c r="CF95" s="27"/>
      <c r="CG95" s="106">
        <f t="shared" si="352"/>
        <v>0</v>
      </c>
      <c r="CH95" s="27"/>
      <c r="CI95" s="27"/>
      <c r="CJ95" s="50">
        <f t="shared" si="353"/>
        <v>801</v>
      </c>
      <c r="CK95" s="50">
        <f t="shared" si="354"/>
        <v>0</v>
      </c>
      <c r="CL95" s="50">
        <f t="shared" si="355"/>
        <v>0</v>
      </c>
      <c r="CM95" s="103">
        <f t="shared" si="356"/>
        <v>801</v>
      </c>
      <c r="CN95" s="50">
        <f t="shared" si="357"/>
        <v>695</v>
      </c>
      <c r="CO95" s="50">
        <f t="shared" si="358"/>
        <v>83</v>
      </c>
      <c r="CP95" s="27"/>
      <c r="CQ95" s="27"/>
      <c r="CR95" s="27"/>
      <c r="CS95" s="50">
        <f t="shared" si="359"/>
        <v>0</v>
      </c>
      <c r="CT95" s="27"/>
      <c r="CU95" s="27"/>
      <c r="CV95" s="27"/>
      <c r="CW95" s="27"/>
      <c r="CX95" s="27"/>
      <c r="CY95" s="50">
        <f t="shared" si="360"/>
        <v>0</v>
      </c>
      <c r="CZ95" s="27"/>
      <c r="DA95" s="27"/>
      <c r="DE95" s="51"/>
    </row>
    <row r="96" spans="1:109" x14ac:dyDescent="0.2">
      <c r="A96" s="109">
        <v>76</v>
      </c>
      <c r="B96" s="109" t="s">
        <v>234</v>
      </c>
      <c r="C96" s="27">
        <v>87</v>
      </c>
      <c r="D96" s="27"/>
      <c r="E96" s="27"/>
      <c r="F96" s="103">
        <f t="shared" si="316"/>
        <v>87</v>
      </c>
      <c r="G96" s="27">
        <v>41</v>
      </c>
      <c r="H96" s="27"/>
      <c r="I96" s="27"/>
      <c r="J96" s="50">
        <f t="shared" si="317"/>
        <v>41</v>
      </c>
      <c r="K96" s="27"/>
      <c r="L96" s="27"/>
      <c r="M96" s="50">
        <f t="shared" si="318"/>
        <v>0</v>
      </c>
      <c r="N96" s="104">
        <v>3</v>
      </c>
      <c r="O96" s="104"/>
      <c r="P96" s="104"/>
      <c r="Q96" s="50">
        <f t="shared" si="319"/>
        <v>3</v>
      </c>
      <c r="R96" s="27">
        <v>9992</v>
      </c>
      <c r="S96" s="27"/>
      <c r="T96" s="27"/>
      <c r="U96" s="50">
        <f t="shared" si="320"/>
        <v>9992</v>
      </c>
      <c r="V96" s="27">
        <v>5317</v>
      </c>
      <c r="W96" s="27">
        <v>4065</v>
      </c>
      <c r="X96" s="27">
        <v>6728</v>
      </c>
      <c r="Y96" s="60">
        <f t="shared" si="321"/>
        <v>67.333867093674939</v>
      </c>
      <c r="Z96" s="27"/>
      <c r="AA96" s="60">
        <f t="shared" si="322"/>
        <v>0</v>
      </c>
      <c r="AB96" s="27"/>
      <c r="AC96" s="60">
        <f t="shared" si="323"/>
        <v>0</v>
      </c>
      <c r="AD96" s="103">
        <f t="shared" si="324"/>
        <v>6728</v>
      </c>
      <c r="AE96" s="60">
        <f t="shared" si="325"/>
        <v>67.333867093674939</v>
      </c>
      <c r="AF96" s="27">
        <v>3918</v>
      </c>
      <c r="AG96" s="27">
        <v>2172</v>
      </c>
      <c r="AH96" s="27">
        <v>77</v>
      </c>
      <c r="AI96" s="27"/>
      <c r="AJ96" s="27"/>
      <c r="AK96" s="50">
        <f t="shared" si="326"/>
        <v>77</v>
      </c>
      <c r="AL96" s="27">
        <v>55</v>
      </c>
      <c r="AM96" s="27">
        <v>17</v>
      </c>
      <c r="AN96" s="27"/>
      <c r="AO96" s="27"/>
      <c r="AP96" s="50">
        <f t="shared" si="327"/>
        <v>0</v>
      </c>
      <c r="AQ96" s="27"/>
      <c r="AR96" s="27"/>
      <c r="AS96" s="27"/>
      <c r="AT96" s="60">
        <f t="shared" si="328"/>
        <v>0</v>
      </c>
      <c r="AU96" s="27"/>
      <c r="AV96" s="60">
        <f t="shared" si="329"/>
        <v>0</v>
      </c>
      <c r="AW96" s="50">
        <f t="shared" si="330"/>
        <v>0</v>
      </c>
      <c r="AX96" s="60">
        <f t="shared" si="331"/>
        <v>0</v>
      </c>
      <c r="AY96" s="27"/>
      <c r="AZ96" s="27"/>
      <c r="BA96" s="27"/>
      <c r="BB96" s="27"/>
      <c r="BC96" s="50">
        <f t="shared" si="332"/>
        <v>0</v>
      </c>
      <c r="BD96" s="27"/>
      <c r="BE96" s="27"/>
      <c r="BF96" s="105">
        <f t="shared" si="333"/>
        <v>9992</v>
      </c>
      <c r="BG96" s="50">
        <f t="shared" si="334"/>
        <v>0</v>
      </c>
      <c r="BH96" s="50">
        <f t="shared" si="335"/>
        <v>0</v>
      </c>
      <c r="BI96" s="50">
        <f t="shared" si="336"/>
        <v>9992</v>
      </c>
      <c r="BJ96" s="50">
        <f t="shared" si="337"/>
        <v>5317</v>
      </c>
      <c r="BK96" s="50">
        <f t="shared" si="338"/>
        <v>4065</v>
      </c>
      <c r="BL96" s="50">
        <f t="shared" si="339"/>
        <v>6728</v>
      </c>
      <c r="BM96" s="50">
        <f t="shared" si="340"/>
        <v>0</v>
      </c>
      <c r="BN96" s="50">
        <f t="shared" si="341"/>
        <v>0</v>
      </c>
      <c r="BO96" s="103">
        <f t="shared" si="342"/>
        <v>6728</v>
      </c>
      <c r="BP96" s="50">
        <f t="shared" si="343"/>
        <v>3918</v>
      </c>
      <c r="BQ96" s="50">
        <f t="shared" si="344"/>
        <v>2172</v>
      </c>
      <c r="BR96" s="60">
        <f t="shared" si="345"/>
        <v>67.333867093674939</v>
      </c>
      <c r="BS96" s="60">
        <f t="shared" si="346"/>
        <v>0</v>
      </c>
      <c r="BT96" s="50">
        <f t="shared" si="347"/>
        <v>0</v>
      </c>
      <c r="BU96" s="60">
        <f t="shared" si="348"/>
        <v>67.333867093674939</v>
      </c>
      <c r="BV96" s="60">
        <f t="shared" si="349"/>
        <v>73.688170020688361</v>
      </c>
      <c r="BW96" s="60">
        <f t="shared" si="350"/>
        <v>53.431734317343178</v>
      </c>
      <c r="BX96" s="27">
        <v>117</v>
      </c>
      <c r="BY96" s="27"/>
      <c r="BZ96" s="27"/>
      <c r="CA96" s="50">
        <f t="shared" si="351"/>
        <v>117</v>
      </c>
      <c r="CB96" s="27">
        <v>89</v>
      </c>
      <c r="CC96" s="58" t="s">
        <v>7</v>
      </c>
      <c r="CD96" s="27">
        <v>54</v>
      </c>
      <c r="CE96" s="27"/>
      <c r="CF96" s="27"/>
      <c r="CG96" s="106">
        <f t="shared" si="352"/>
        <v>54</v>
      </c>
      <c r="CH96" s="27"/>
      <c r="CI96" s="27">
        <v>38</v>
      </c>
      <c r="CJ96" s="50">
        <f t="shared" si="353"/>
        <v>6899</v>
      </c>
      <c r="CK96" s="50">
        <f t="shared" si="354"/>
        <v>0</v>
      </c>
      <c r="CL96" s="50">
        <f t="shared" si="355"/>
        <v>0</v>
      </c>
      <c r="CM96" s="103">
        <f t="shared" si="356"/>
        <v>6899</v>
      </c>
      <c r="CN96" s="50">
        <f t="shared" si="357"/>
        <v>4007</v>
      </c>
      <c r="CO96" s="50">
        <f t="shared" si="358"/>
        <v>2210</v>
      </c>
      <c r="CP96" s="27"/>
      <c r="CQ96" s="27"/>
      <c r="CR96" s="27"/>
      <c r="CS96" s="50">
        <f t="shared" si="359"/>
        <v>0</v>
      </c>
      <c r="CT96" s="27"/>
      <c r="CU96" s="27"/>
      <c r="CV96" s="27"/>
      <c r="CW96" s="27"/>
      <c r="CX96" s="27"/>
      <c r="CY96" s="50">
        <f t="shared" si="360"/>
        <v>0</v>
      </c>
      <c r="CZ96" s="27"/>
      <c r="DA96" s="27"/>
      <c r="DE96" s="51"/>
    </row>
    <row r="97" spans="1:112" x14ac:dyDescent="0.2">
      <c r="A97" s="109">
        <v>77</v>
      </c>
      <c r="B97" s="109" t="s">
        <v>242</v>
      </c>
      <c r="C97" s="27">
        <v>37</v>
      </c>
      <c r="D97" s="27"/>
      <c r="E97" s="27"/>
      <c r="F97" s="103">
        <f t="shared" si="316"/>
        <v>37</v>
      </c>
      <c r="G97" s="27">
        <v>28</v>
      </c>
      <c r="H97" s="27"/>
      <c r="I97" s="27"/>
      <c r="J97" s="50">
        <f t="shared" si="317"/>
        <v>28</v>
      </c>
      <c r="K97" s="27"/>
      <c r="L97" s="27"/>
      <c r="M97" s="50">
        <f t="shared" si="318"/>
        <v>0</v>
      </c>
      <c r="N97" s="104"/>
      <c r="O97" s="104"/>
      <c r="P97" s="104"/>
      <c r="Q97" s="50">
        <f t="shared" si="319"/>
        <v>0</v>
      </c>
      <c r="R97" s="27">
        <v>7140</v>
      </c>
      <c r="S97" s="27"/>
      <c r="T97" s="27"/>
      <c r="U97" s="50">
        <f t="shared" si="320"/>
        <v>7140</v>
      </c>
      <c r="V97" s="27">
        <v>5385</v>
      </c>
      <c r="W97" s="27">
        <v>2687</v>
      </c>
      <c r="X97" s="27">
        <v>1268</v>
      </c>
      <c r="Y97" s="60">
        <f t="shared" si="321"/>
        <v>17.75910364145658</v>
      </c>
      <c r="Z97" s="27"/>
      <c r="AA97" s="60">
        <f t="shared" si="322"/>
        <v>0</v>
      </c>
      <c r="AB97" s="27"/>
      <c r="AC97" s="60">
        <f t="shared" si="323"/>
        <v>0</v>
      </c>
      <c r="AD97" s="103">
        <f t="shared" si="324"/>
        <v>1268</v>
      </c>
      <c r="AE97" s="60">
        <f t="shared" si="325"/>
        <v>17.75910364145658</v>
      </c>
      <c r="AF97" s="27">
        <v>836</v>
      </c>
      <c r="AG97" s="27">
        <v>492</v>
      </c>
      <c r="AH97" s="27">
        <v>45</v>
      </c>
      <c r="AI97" s="27"/>
      <c r="AJ97" s="27"/>
      <c r="AK97" s="50">
        <f t="shared" si="326"/>
        <v>45</v>
      </c>
      <c r="AL97" s="27">
        <v>38</v>
      </c>
      <c r="AM97" s="27">
        <v>11</v>
      </c>
      <c r="AN97" s="27"/>
      <c r="AO97" s="27"/>
      <c r="AP97" s="50">
        <f t="shared" si="327"/>
        <v>0</v>
      </c>
      <c r="AQ97" s="27"/>
      <c r="AR97" s="27"/>
      <c r="AS97" s="27"/>
      <c r="AT97" s="60">
        <f t="shared" si="328"/>
        <v>0</v>
      </c>
      <c r="AU97" s="27"/>
      <c r="AV97" s="60">
        <f t="shared" si="329"/>
        <v>0</v>
      </c>
      <c r="AW97" s="50">
        <f t="shared" si="330"/>
        <v>0</v>
      </c>
      <c r="AX97" s="60">
        <f t="shared" si="331"/>
        <v>0</v>
      </c>
      <c r="AY97" s="27"/>
      <c r="AZ97" s="27"/>
      <c r="BA97" s="27"/>
      <c r="BB97" s="27"/>
      <c r="BC97" s="50">
        <f t="shared" si="332"/>
        <v>0</v>
      </c>
      <c r="BD97" s="27"/>
      <c r="BE97" s="27"/>
      <c r="BF97" s="105">
        <f t="shared" si="333"/>
        <v>7140</v>
      </c>
      <c r="BG97" s="50">
        <f t="shared" si="334"/>
        <v>0</v>
      </c>
      <c r="BH97" s="50">
        <f t="shared" si="335"/>
        <v>0</v>
      </c>
      <c r="BI97" s="50">
        <f t="shared" si="336"/>
        <v>7140</v>
      </c>
      <c r="BJ97" s="50">
        <f t="shared" si="337"/>
        <v>5385</v>
      </c>
      <c r="BK97" s="50">
        <f t="shared" si="338"/>
        <v>2687</v>
      </c>
      <c r="BL97" s="50">
        <f t="shared" si="339"/>
        <v>1268</v>
      </c>
      <c r="BM97" s="50">
        <f t="shared" si="340"/>
        <v>0</v>
      </c>
      <c r="BN97" s="50">
        <f t="shared" si="341"/>
        <v>0</v>
      </c>
      <c r="BO97" s="103">
        <f t="shared" si="342"/>
        <v>1268</v>
      </c>
      <c r="BP97" s="50">
        <f t="shared" si="343"/>
        <v>836</v>
      </c>
      <c r="BQ97" s="50">
        <f t="shared" si="344"/>
        <v>492</v>
      </c>
      <c r="BR97" s="60">
        <f t="shared" si="345"/>
        <v>17.75910364145658</v>
      </c>
      <c r="BS97" s="60">
        <f t="shared" si="346"/>
        <v>0</v>
      </c>
      <c r="BT97" s="50">
        <f t="shared" si="347"/>
        <v>0</v>
      </c>
      <c r="BU97" s="60">
        <f t="shared" si="348"/>
        <v>17.75910364145658</v>
      </c>
      <c r="BV97" s="60">
        <f t="shared" si="349"/>
        <v>15.524605385329618</v>
      </c>
      <c r="BW97" s="60">
        <f t="shared" si="350"/>
        <v>18.31038332713063</v>
      </c>
      <c r="BX97" s="27">
        <v>1</v>
      </c>
      <c r="BY97" s="27"/>
      <c r="BZ97" s="27"/>
      <c r="CA97" s="50">
        <f t="shared" si="351"/>
        <v>1</v>
      </c>
      <c r="CB97" s="27">
        <v>1</v>
      </c>
      <c r="CC97" s="58" t="s">
        <v>7</v>
      </c>
      <c r="CD97" s="27"/>
      <c r="CE97" s="27"/>
      <c r="CF97" s="27"/>
      <c r="CG97" s="106">
        <f t="shared" si="352"/>
        <v>0</v>
      </c>
      <c r="CH97" s="27"/>
      <c r="CI97" s="27"/>
      <c r="CJ97" s="50">
        <f t="shared" si="353"/>
        <v>1269</v>
      </c>
      <c r="CK97" s="50">
        <f t="shared" si="354"/>
        <v>0</v>
      </c>
      <c r="CL97" s="50">
        <f t="shared" si="355"/>
        <v>0</v>
      </c>
      <c r="CM97" s="103">
        <f t="shared" si="356"/>
        <v>1269</v>
      </c>
      <c r="CN97" s="50">
        <f t="shared" si="357"/>
        <v>837</v>
      </c>
      <c r="CO97" s="50">
        <f t="shared" si="358"/>
        <v>492</v>
      </c>
      <c r="CP97" s="27">
        <v>12</v>
      </c>
      <c r="CQ97" s="27"/>
      <c r="CR97" s="27"/>
      <c r="CS97" s="50">
        <f t="shared" si="359"/>
        <v>12</v>
      </c>
      <c r="CT97" s="27">
        <v>5</v>
      </c>
      <c r="CU97" s="27">
        <v>1</v>
      </c>
      <c r="CV97" s="27"/>
      <c r="CW97" s="27"/>
      <c r="CX97" s="27"/>
      <c r="CY97" s="50">
        <f t="shared" si="360"/>
        <v>0</v>
      </c>
      <c r="CZ97" s="27"/>
      <c r="DA97" s="27"/>
      <c r="DE97" s="51"/>
    </row>
    <row r="98" spans="1:112" x14ac:dyDescent="0.2">
      <c r="A98" s="109">
        <v>78</v>
      </c>
      <c r="B98" s="109" t="s">
        <v>243</v>
      </c>
      <c r="C98" s="27">
        <v>12</v>
      </c>
      <c r="D98" s="27"/>
      <c r="E98" s="27"/>
      <c r="F98" s="103">
        <f t="shared" si="316"/>
        <v>12</v>
      </c>
      <c r="G98" s="27"/>
      <c r="H98" s="27"/>
      <c r="I98" s="27"/>
      <c r="J98" s="50">
        <f t="shared" si="317"/>
        <v>0</v>
      </c>
      <c r="K98" s="27"/>
      <c r="L98" s="27"/>
      <c r="M98" s="50">
        <f t="shared" si="318"/>
        <v>0</v>
      </c>
      <c r="N98" s="104"/>
      <c r="O98" s="104"/>
      <c r="P98" s="104"/>
      <c r="Q98" s="50">
        <f t="shared" si="319"/>
        <v>0</v>
      </c>
      <c r="R98" s="27">
        <v>1735</v>
      </c>
      <c r="S98" s="27"/>
      <c r="T98" s="27"/>
      <c r="U98" s="50">
        <f t="shared" si="320"/>
        <v>1735</v>
      </c>
      <c r="V98" s="27">
        <v>785</v>
      </c>
      <c r="W98" s="27">
        <v>283</v>
      </c>
      <c r="X98" s="27">
        <v>428</v>
      </c>
      <c r="Y98" s="60">
        <f t="shared" si="321"/>
        <v>24.668587896253602</v>
      </c>
      <c r="Z98" s="27"/>
      <c r="AA98" s="60">
        <f t="shared" si="322"/>
        <v>0</v>
      </c>
      <c r="AB98" s="27"/>
      <c r="AC98" s="60">
        <f t="shared" si="323"/>
        <v>0</v>
      </c>
      <c r="AD98" s="103">
        <f t="shared" si="324"/>
        <v>428</v>
      </c>
      <c r="AE98" s="60">
        <f t="shared" si="325"/>
        <v>24.668587896253602</v>
      </c>
      <c r="AF98" s="27">
        <v>187</v>
      </c>
      <c r="AG98" s="27">
        <v>62</v>
      </c>
      <c r="AH98" s="27">
        <v>36</v>
      </c>
      <c r="AI98" s="27"/>
      <c r="AJ98" s="27"/>
      <c r="AK98" s="50">
        <f t="shared" si="326"/>
        <v>36</v>
      </c>
      <c r="AL98" s="27">
        <v>13</v>
      </c>
      <c r="AM98" s="27">
        <v>9</v>
      </c>
      <c r="AN98" s="27"/>
      <c r="AO98" s="27"/>
      <c r="AP98" s="50">
        <f t="shared" si="327"/>
        <v>0</v>
      </c>
      <c r="AQ98" s="27"/>
      <c r="AR98" s="27"/>
      <c r="AS98" s="27"/>
      <c r="AT98" s="60">
        <f t="shared" si="328"/>
        <v>0</v>
      </c>
      <c r="AU98" s="27"/>
      <c r="AV98" s="60">
        <f t="shared" si="329"/>
        <v>0</v>
      </c>
      <c r="AW98" s="50">
        <f t="shared" si="330"/>
        <v>0</v>
      </c>
      <c r="AX98" s="60">
        <f t="shared" si="331"/>
        <v>0</v>
      </c>
      <c r="AY98" s="27"/>
      <c r="AZ98" s="27"/>
      <c r="BA98" s="27"/>
      <c r="BB98" s="27"/>
      <c r="BC98" s="50">
        <f t="shared" si="332"/>
        <v>0</v>
      </c>
      <c r="BD98" s="27"/>
      <c r="BE98" s="27"/>
      <c r="BF98" s="105">
        <f t="shared" si="333"/>
        <v>1735</v>
      </c>
      <c r="BG98" s="50">
        <f t="shared" si="334"/>
        <v>0</v>
      </c>
      <c r="BH98" s="50">
        <f t="shared" si="335"/>
        <v>0</v>
      </c>
      <c r="BI98" s="50">
        <f t="shared" si="336"/>
        <v>1735</v>
      </c>
      <c r="BJ98" s="50">
        <f t="shared" si="337"/>
        <v>785</v>
      </c>
      <c r="BK98" s="50">
        <f t="shared" si="338"/>
        <v>283</v>
      </c>
      <c r="BL98" s="50">
        <f t="shared" si="339"/>
        <v>428</v>
      </c>
      <c r="BM98" s="50">
        <f t="shared" si="340"/>
        <v>0</v>
      </c>
      <c r="BN98" s="50">
        <f t="shared" si="341"/>
        <v>0</v>
      </c>
      <c r="BO98" s="103">
        <f t="shared" si="342"/>
        <v>428</v>
      </c>
      <c r="BP98" s="50">
        <f t="shared" si="343"/>
        <v>187</v>
      </c>
      <c r="BQ98" s="50">
        <f t="shared" si="344"/>
        <v>62</v>
      </c>
      <c r="BR98" s="60">
        <f t="shared" si="345"/>
        <v>24.668587896253602</v>
      </c>
      <c r="BS98" s="60">
        <f t="shared" si="346"/>
        <v>0</v>
      </c>
      <c r="BT98" s="50">
        <f t="shared" si="347"/>
        <v>0</v>
      </c>
      <c r="BU98" s="60">
        <f t="shared" si="348"/>
        <v>24.668587896253602</v>
      </c>
      <c r="BV98" s="60">
        <f t="shared" si="349"/>
        <v>23.821656050955415</v>
      </c>
      <c r="BW98" s="60">
        <f t="shared" si="350"/>
        <v>21.908127208480565</v>
      </c>
      <c r="BX98" s="27">
        <v>2</v>
      </c>
      <c r="BY98" s="27"/>
      <c r="BZ98" s="27"/>
      <c r="CA98" s="50">
        <f t="shared" si="351"/>
        <v>2</v>
      </c>
      <c r="CB98" s="27"/>
      <c r="CC98" s="58" t="s">
        <v>7</v>
      </c>
      <c r="CD98" s="27"/>
      <c r="CE98" s="27"/>
      <c r="CF98" s="27"/>
      <c r="CG98" s="106">
        <f t="shared" si="352"/>
        <v>0</v>
      </c>
      <c r="CH98" s="27"/>
      <c r="CI98" s="27"/>
      <c r="CJ98" s="50">
        <f t="shared" si="353"/>
        <v>430</v>
      </c>
      <c r="CK98" s="50">
        <f t="shared" si="354"/>
        <v>0</v>
      </c>
      <c r="CL98" s="50">
        <f t="shared" si="355"/>
        <v>0</v>
      </c>
      <c r="CM98" s="103">
        <f t="shared" si="356"/>
        <v>430</v>
      </c>
      <c r="CN98" s="50">
        <f t="shared" si="357"/>
        <v>187</v>
      </c>
      <c r="CO98" s="50">
        <f t="shared" si="358"/>
        <v>62</v>
      </c>
      <c r="CP98" s="27">
        <v>61</v>
      </c>
      <c r="CQ98" s="27"/>
      <c r="CR98" s="27"/>
      <c r="CS98" s="50">
        <f t="shared" si="359"/>
        <v>61</v>
      </c>
      <c r="CT98" s="27">
        <v>24</v>
      </c>
      <c r="CU98" s="27">
        <v>7</v>
      </c>
      <c r="CV98" s="27"/>
      <c r="CW98" s="27"/>
      <c r="CX98" s="27"/>
      <c r="CY98" s="50">
        <f t="shared" si="360"/>
        <v>0</v>
      </c>
      <c r="CZ98" s="27"/>
      <c r="DA98" s="27"/>
      <c r="DE98" s="51"/>
    </row>
    <row r="99" spans="1:112" x14ac:dyDescent="0.2">
      <c r="A99" s="109">
        <v>79</v>
      </c>
      <c r="B99" s="109" t="s">
        <v>244</v>
      </c>
      <c r="C99" s="27">
        <v>95</v>
      </c>
      <c r="D99" s="27"/>
      <c r="E99" s="27"/>
      <c r="F99" s="103">
        <f t="shared" si="316"/>
        <v>95</v>
      </c>
      <c r="G99" s="27"/>
      <c r="H99" s="27"/>
      <c r="I99" s="27"/>
      <c r="J99" s="50">
        <f t="shared" si="317"/>
        <v>0</v>
      </c>
      <c r="K99" s="27"/>
      <c r="L99" s="27"/>
      <c r="M99" s="50">
        <f t="shared" si="318"/>
        <v>0</v>
      </c>
      <c r="N99" s="104">
        <v>1</v>
      </c>
      <c r="O99" s="104"/>
      <c r="P99" s="104"/>
      <c r="Q99" s="50">
        <f t="shared" si="319"/>
        <v>1</v>
      </c>
      <c r="R99" s="27">
        <v>11503</v>
      </c>
      <c r="S99" s="27"/>
      <c r="T99" s="27"/>
      <c r="U99" s="50">
        <f t="shared" si="320"/>
        <v>11503</v>
      </c>
      <c r="V99" s="27">
        <v>10974</v>
      </c>
      <c r="W99" s="27">
        <v>705</v>
      </c>
      <c r="X99" s="27">
        <v>4370</v>
      </c>
      <c r="Y99" s="60">
        <f t="shared" si="321"/>
        <v>37.990089541858644</v>
      </c>
      <c r="Z99" s="27"/>
      <c r="AA99" s="60">
        <f t="shared" si="322"/>
        <v>0</v>
      </c>
      <c r="AB99" s="27"/>
      <c r="AC99" s="60">
        <f t="shared" si="323"/>
        <v>0</v>
      </c>
      <c r="AD99" s="103">
        <f t="shared" si="324"/>
        <v>4370</v>
      </c>
      <c r="AE99" s="60">
        <f t="shared" si="325"/>
        <v>37.990089541858644</v>
      </c>
      <c r="AF99" s="27">
        <v>3000</v>
      </c>
      <c r="AG99" s="27">
        <v>285</v>
      </c>
      <c r="AH99" s="27">
        <v>35</v>
      </c>
      <c r="AI99" s="27"/>
      <c r="AJ99" s="27"/>
      <c r="AK99" s="50">
        <f t="shared" si="326"/>
        <v>35</v>
      </c>
      <c r="AL99" s="27">
        <v>27</v>
      </c>
      <c r="AM99" s="27"/>
      <c r="AN99" s="27"/>
      <c r="AO99" s="27"/>
      <c r="AP99" s="50">
        <f t="shared" si="327"/>
        <v>0</v>
      </c>
      <c r="AQ99" s="27"/>
      <c r="AR99" s="27"/>
      <c r="AS99" s="27"/>
      <c r="AT99" s="60">
        <f t="shared" si="328"/>
        <v>0</v>
      </c>
      <c r="AU99" s="27"/>
      <c r="AV99" s="60">
        <f t="shared" si="329"/>
        <v>0</v>
      </c>
      <c r="AW99" s="50">
        <f t="shared" si="330"/>
        <v>0</v>
      </c>
      <c r="AX99" s="60">
        <f t="shared" si="331"/>
        <v>0</v>
      </c>
      <c r="AY99" s="27"/>
      <c r="AZ99" s="27"/>
      <c r="BA99" s="27"/>
      <c r="BB99" s="27"/>
      <c r="BC99" s="50">
        <f t="shared" si="332"/>
        <v>0</v>
      </c>
      <c r="BD99" s="27"/>
      <c r="BE99" s="27"/>
      <c r="BF99" s="105">
        <f t="shared" si="333"/>
        <v>11503</v>
      </c>
      <c r="BG99" s="50">
        <f t="shared" si="334"/>
        <v>0</v>
      </c>
      <c r="BH99" s="50">
        <f t="shared" si="335"/>
        <v>0</v>
      </c>
      <c r="BI99" s="50">
        <f t="shared" si="336"/>
        <v>11503</v>
      </c>
      <c r="BJ99" s="50">
        <f t="shared" si="337"/>
        <v>10974</v>
      </c>
      <c r="BK99" s="50">
        <f t="shared" si="338"/>
        <v>705</v>
      </c>
      <c r="BL99" s="50">
        <f t="shared" si="339"/>
        <v>4370</v>
      </c>
      <c r="BM99" s="50">
        <f t="shared" si="340"/>
        <v>0</v>
      </c>
      <c r="BN99" s="50">
        <f t="shared" si="341"/>
        <v>0</v>
      </c>
      <c r="BO99" s="103">
        <f t="shared" si="342"/>
        <v>4370</v>
      </c>
      <c r="BP99" s="50">
        <f t="shared" si="343"/>
        <v>3000</v>
      </c>
      <c r="BQ99" s="50">
        <f t="shared" si="344"/>
        <v>285</v>
      </c>
      <c r="BR99" s="60">
        <f t="shared" si="345"/>
        <v>37.990089541858644</v>
      </c>
      <c r="BS99" s="60">
        <f t="shared" si="346"/>
        <v>0</v>
      </c>
      <c r="BT99" s="50">
        <f t="shared" si="347"/>
        <v>0</v>
      </c>
      <c r="BU99" s="60">
        <f t="shared" si="348"/>
        <v>37.990089541858644</v>
      </c>
      <c r="BV99" s="60">
        <f t="shared" si="349"/>
        <v>27.337342810278841</v>
      </c>
      <c r="BW99" s="60">
        <f t="shared" si="350"/>
        <v>40.425531914893618</v>
      </c>
      <c r="BX99" s="27"/>
      <c r="BY99" s="27"/>
      <c r="BZ99" s="27"/>
      <c r="CA99" s="50">
        <f t="shared" si="351"/>
        <v>0</v>
      </c>
      <c r="CB99" s="27"/>
      <c r="CC99" s="58" t="s">
        <v>7</v>
      </c>
      <c r="CD99" s="27"/>
      <c r="CE99" s="27"/>
      <c r="CF99" s="27"/>
      <c r="CG99" s="106">
        <f t="shared" si="352"/>
        <v>0</v>
      </c>
      <c r="CH99" s="27"/>
      <c r="CI99" s="27"/>
      <c r="CJ99" s="50">
        <f t="shared" si="353"/>
        <v>4370</v>
      </c>
      <c r="CK99" s="50">
        <f t="shared" si="354"/>
        <v>0</v>
      </c>
      <c r="CL99" s="50">
        <f t="shared" si="355"/>
        <v>0</v>
      </c>
      <c r="CM99" s="103">
        <f t="shared" si="356"/>
        <v>4370</v>
      </c>
      <c r="CN99" s="50">
        <f t="shared" si="357"/>
        <v>3000</v>
      </c>
      <c r="CO99" s="50">
        <f t="shared" si="358"/>
        <v>285</v>
      </c>
      <c r="CP99" s="27">
        <v>1</v>
      </c>
      <c r="CQ99" s="27"/>
      <c r="CR99" s="27"/>
      <c r="CS99" s="50">
        <f t="shared" si="359"/>
        <v>1</v>
      </c>
      <c r="CT99" s="27"/>
      <c r="CU99" s="27"/>
      <c r="CV99" s="27"/>
      <c r="CW99" s="27"/>
      <c r="CX99" s="27"/>
      <c r="CY99" s="50">
        <f t="shared" si="360"/>
        <v>0</v>
      </c>
      <c r="CZ99" s="27"/>
      <c r="DA99" s="27"/>
      <c r="DE99" s="51"/>
    </row>
    <row r="100" spans="1:112" x14ac:dyDescent="0.2">
      <c r="A100" s="109">
        <v>80</v>
      </c>
      <c r="B100" s="109" t="s">
        <v>245</v>
      </c>
      <c r="C100" s="27">
        <v>51</v>
      </c>
      <c r="D100" s="27"/>
      <c r="E100" s="27"/>
      <c r="F100" s="103">
        <f t="shared" si="316"/>
        <v>51</v>
      </c>
      <c r="G100" s="27">
        <v>29</v>
      </c>
      <c r="H100" s="27"/>
      <c r="I100" s="27"/>
      <c r="J100" s="50">
        <f t="shared" si="317"/>
        <v>29</v>
      </c>
      <c r="K100" s="27"/>
      <c r="L100" s="27"/>
      <c r="M100" s="50">
        <f t="shared" si="318"/>
        <v>0</v>
      </c>
      <c r="N100" s="104">
        <v>1</v>
      </c>
      <c r="O100" s="104"/>
      <c r="P100" s="104"/>
      <c r="Q100" s="50">
        <f t="shared" si="319"/>
        <v>1</v>
      </c>
      <c r="R100" s="27">
        <v>4100</v>
      </c>
      <c r="S100" s="27"/>
      <c r="T100" s="27"/>
      <c r="U100" s="50">
        <f t="shared" si="320"/>
        <v>4100</v>
      </c>
      <c r="V100" s="27">
        <v>3108</v>
      </c>
      <c r="W100" s="27">
        <v>1509</v>
      </c>
      <c r="X100" s="27">
        <v>2106</v>
      </c>
      <c r="Y100" s="60">
        <f t="shared" si="321"/>
        <v>51.365853658536587</v>
      </c>
      <c r="Z100" s="27"/>
      <c r="AA100" s="60">
        <f t="shared" si="322"/>
        <v>0</v>
      </c>
      <c r="AB100" s="27"/>
      <c r="AC100" s="60">
        <f t="shared" si="323"/>
        <v>0</v>
      </c>
      <c r="AD100" s="103">
        <f t="shared" si="324"/>
        <v>2106</v>
      </c>
      <c r="AE100" s="60">
        <f t="shared" si="325"/>
        <v>51.365853658536587</v>
      </c>
      <c r="AF100" s="27">
        <v>1723</v>
      </c>
      <c r="AG100" s="27">
        <v>737</v>
      </c>
      <c r="AH100" s="27">
        <v>115</v>
      </c>
      <c r="AI100" s="27"/>
      <c r="AJ100" s="27"/>
      <c r="AK100" s="50">
        <f t="shared" si="326"/>
        <v>115</v>
      </c>
      <c r="AL100" s="27">
        <v>76</v>
      </c>
      <c r="AM100" s="27">
        <v>19</v>
      </c>
      <c r="AN100" s="27"/>
      <c r="AO100" s="27"/>
      <c r="AP100" s="50">
        <f t="shared" si="327"/>
        <v>0</v>
      </c>
      <c r="AQ100" s="27"/>
      <c r="AR100" s="27"/>
      <c r="AS100" s="27"/>
      <c r="AT100" s="60">
        <f t="shared" si="328"/>
        <v>0</v>
      </c>
      <c r="AU100" s="27"/>
      <c r="AV100" s="60">
        <f t="shared" si="329"/>
        <v>0</v>
      </c>
      <c r="AW100" s="50">
        <f t="shared" si="330"/>
        <v>0</v>
      </c>
      <c r="AX100" s="60">
        <f t="shared" si="331"/>
        <v>0</v>
      </c>
      <c r="AY100" s="27"/>
      <c r="AZ100" s="27"/>
      <c r="BA100" s="27"/>
      <c r="BB100" s="27"/>
      <c r="BC100" s="50">
        <f t="shared" si="332"/>
        <v>0</v>
      </c>
      <c r="BD100" s="27"/>
      <c r="BE100" s="27"/>
      <c r="BF100" s="105">
        <f t="shared" si="333"/>
        <v>4100</v>
      </c>
      <c r="BG100" s="50">
        <f t="shared" si="334"/>
        <v>0</v>
      </c>
      <c r="BH100" s="50">
        <f t="shared" si="335"/>
        <v>0</v>
      </c>
      <c r="BI100" s="50">
        <f t="shared" si="336"/>
        <v>4100</v>
      </c>
      <c r="BJ100" s="50">
        <f t="shared" si="337"/>
        <v>3108</v>
      </c>
      <c r="BK100" s="50">
        <f t="shared" si="338"/>
        <v>1509</v>
      </c>
      <c r="BL100" s="50">
        <f t="shared" si="339"/>
        <v>2106</v>
      </c>
      <c r="BM100" s="50">
        <f t="shared" si="340"/>
        <v>0</v>
      </c>
      <c r="BN100" s="50">
        <f t="shared" si="341"/>
        <v>0</v>
      </c>
      <c r="BO100" s="103">
        <f t="shared" si="342"/>
        <v>2106</v>
      </c>
      <c r="BP100" s="50">
        <f t="shared" si="343"/>
        <v>1723</v>
      </c>
      <c r="BQ100" s="50">
        <f t="shared" si="344"/>
        <v>737</v>
      </c>
      <c r="BR100" s="60">
        <f t="shared" si="345"/>
        <v>51.365853658536587</v>
      </c>
      <c r="BS100" s="60">
        <f t="shared" si="346"/>
        <v>0</v>
      </c>
      <c r="BT100" s="50">
        <f t="shared" si="347"/>
        <v>0</v>
      </c>
      <c r="BU100" s="60">
        <f t="shared" si="348"/>
        <v>51.365853658536587</v>
      </c>
      <c r="BV100" s="60">
        <f t="shared" si="349"/>
        <v>55.437580437580444</v>
      </c>
      <c r="BW100" s="60">
        <f t="shared" si="350"/>
        <v>48.84029158383035</v>
      </c>
      <c r="BX100" s="27">
        <v>3</v>
      </c>
      <c r="BY100" s="27"/>
      <c r="BZ100" s="27"/>
      <c r="CA100" s="50">
        <f t="shared" si="351"/>
        <v>3</v>
      </c>
      <c r="CB100" s="27">
        <v>3</v>
      </c>
      <c r="CC100" s="58" t="s">
        <v>7</v>
      </c>
      <c r="CD100" s="27">
        <v>6</v>
      </c>
      <c r="CE100" s="27"/>
      <c r="CF100" s="27"/>
      <c r="CG100" s="106">
        <f t="shared" si="352"/>
        <v>6</v>
      </c>
      <c r="CH100" s="27"/>
      <c r="CI100" s="27"/>
      <c r="CJ100" s="50">
        <f t="shared" si="353"/>
        <v>2115</v>
      </c>
      <c r="CK100" s="50">
        <f t="shared" si="354"/>
        <v>0</v>
      </c>
      <c r="CL100" s="50">
        <f t="shared" si="355"/>
        <v>0</v>
      </c>
      <c r="CM100" s="103">
        <f t="shared" si="356"/>
        <v>2115</v>
      </c>
      <c r="CN100" s="50">
        <f t="shared" si="357"/>
        <v>1726</v>
      </c>
      <c r="CO100" s="50">
        <f t="shared" si="358"/>
        <v>737</v>
      </c>
      <c r="CP100" s="27">
        <v>52</v>
      </c>
      <c r="CQ100" s="27"/>
      <c r="CR100" s="27"/>
      <c r="CS100" s="50">
        <f t="shared" si="359"/>
        <v>52</v>
      </c>
      <c r="CT100" s="27">
        <v>34</v>
      </c>
      <c r="CU100" s="27">
        <v>12</v>
      </c>
      <c r="CV100" s="27"/>
      <c r="CW100" s="27"/>
      <c r="CX100" s="27"/>
      <c r="CY100" s="50">
        <f t="shared" si="360"/>
        <v>0</v>
      </c>
      <c r="CZ100" s="27"/>
      <c r="DA100" s="27"/>
      <c r="DE100" s="51"/>
    </row>
    <row r="101" spans="1:112" x14ac:dyDescent="0.2">
      <c r="A101" s="109">
        <v>81</v>
      </c>
      <c r="B101" s="109" t="s">
        <v>262</v>
      </c>
      <c r="C101" s="27">
        <v>543</v>
      </c>
      <c r="D101" s="27"/>
      <c r="E101" s="27">
        <v>1</v>
      </c>
      <c r="F101" s="103">
        <f t="shared" si="316"/>
        <v>544</v>
      </c>
      <c r="G101" s="27">
        <v>310</v>
      </c>
      <c r="H101" s="27"/>
      <c r="I101" s="27"/>
      <c r="J101" s="50">
        <f t="shared" si="317"/>
        <v>310</v>
      </c>
      <c r="K101" s="27"/>
      <c r="L101" s="27">
        <v>1</v>
      </c>
      <c r="M101" s="50">
        <f t="shared" si="318"/>
        <v>1</v>
      </c>
      <c r="N101" s="104">
        <v>11</v>
      </c>
      <c r="O101" s="104"/>
      <c r="P101" s="104"/>
      <c r="Q101" s="50">
        <f t="shared" si="319"/>
        <v>11</v>
      </c>
      <c r="R101" s="27">
        <v>21606</v>
      </c>
      <c r="S101" s="27"/>
      <c r="T101" s="27"/>
      <c r="U101" s="50">
        <f t="shared" si="320"/>
        <v>21606</v>
      </c>
      <c r="V101" s="27">
        <v>13045</v>
      </c>
      <c r="W101" s="27">
        <v>6313</v>
      </c>
      <c r="X101" s="27">
        <v>13519</v>
      </c>
      <c r="Y101" s="60">
        <f t="shared" si="321"/>
        <v>62.570582245672497</v>
      </c>
      <c r="Z101" s="27"/>
      <c r="AA101" s="60">
        <f t="shared" si="322"/>
        <v>0</v>
      </c>
      <c r="AB101" s="27"/>
      <c r="AC101" s="60">
        <f t="shared" si="323"/>
        <v>0</v>
      </c>
      <c r="AD101" s="103">
        <f t="shared" si="324"/>
        <v>13519</v>
      </c>
      <c r="AE101" s="60">
        <f t="shared" si="325"/>
        <v>62.570582245672497</v>
      </c>
      <c r="AF101" s="27">
        <v>9418</v>
      </c>
      <c r="AG101" s="27">
        <v>4439</v>
      </c>
      <c r="AH101" s="27">
        <v>939</v>
      </c>
      <c r="AI101" s="27"/>
      <c r="AJ101" s="27">
        <v>258</v>
      </c>
      <c r="AK101" s="50">
        <f t="shared" si="326"/>
        <v>1197</v>
      </c>
      <c r="AL101" s="27">
        <v>757</v>
      </c>
      <c r="AM101" s="27">
        <v>690</v>
      </c>
      <c r="AN101" s="27"/>
      <c r="AO101" s="27">
        <v>1231</v>
      </c>
      <c r="AP101" s="50">
        <f t="shared" si="327"/>
        <v>1231</v>
      </c>
      <c r="AQ101" s="27">
        <v>526</v>
      </c>
      <c r="AR101" s="27">
        <v>1231</v>
      </c>
      <c r="AS101" s="27"/>
      <c r="AT101" s="60">
        <f t="shared" si="328"/>
        <v>0</v>
      </c>
      <c r="AU101" s="27">
        <v>927</v>
      </c>
      <c r="AV101" s="60">
        <f t="shared" si="329"/>
        <v>75.304630381803406</v>
      </c>
      <c r="AW101" s="50">
        <f t="shared" si="330"/>
        <v>927</v>
      </c>
      <c r="AX101" s="60">
        <f t="shared" si="331"/>
        <v>75.304630381803406</v>
      </c>
      <c r="AY101" s="27">
        <v>290</v>
      </c>
      <c r="AZ101" s="27">
        <v>927</v>
      </c>
      <c r="BA101" s="27"/>
      <c r="BB101" s="27">
        <v>258</v>
      </c>
      <c r="BC101" s="50">
        <f t="shared" si="332"/>
        <v>258</v>
      </c>
      <c r="BD101" s="27">
        <v>83</v>
      </c>
      <c r="BE101" s="27">
        <v>258</v>
      </c>
      <c r="BF101" s="105">
        <f t="shared" si="333"/>
        <v>21606</v>
      </c>
      <c r="BG101" s="50">
        <f t="shared" si="334"/>
        <v>0</v>
      </c>
      <c r="BH101" s="50">
        <f t="shared" si="335"/>
        <v>1231</v>
      </c>
      <c r="BI101" s="50">
        <f t="shared" si="336"/>
        <v>22837</v>
      </c>
      <c r="BJ101" s="50">
        <f t="shared" si="337"/>
        <v>13571</v>
      </c>
      <c r="BK101" s="50">
        <f t="shared" si="338"/>
        <v>7544</v>
      </c>
      <c r="BL101" s="50">
        <f t="shared" si="339"/>
        <v>13519</v>
      </c>
      <c r="BM101" s="50">
        <f t="shared" si="340"/>
        <v>0</v>
      </c>
      <c r="BN101" s="50">
        <f t="shared" si="341"/>
        <v>927</v>
      </c>
      <c r="BO101" s="103">
        <f t="shared" si="342"/>
        <v>14446</v>
      </c>
      <c r="BP101" s="50">
        <f t="shared" si="343"/>
        <v>9708</v>
      </c>
      <c r="BQ101" s="50">
        <f t="shared" si="344"/>
        <v>5366</v>
      </c>
      <c r="BR101" s="60">
        <f t="shared" si="345"/>
        <v>62.570582245672497</v>
      </c>
      <c r="BS101" s="60">
        <f t="shared" si="346"/>
        <v>0</v>
      </c>
      <c r="BT101" s="50">
        <f t="shared" si="347"/>
        <v>75.304630381803406</v>
      </c>
      <c r="BU101" s="60">
        <f t="shared" si="348"/>
        <v>63.256995227043831</v>
      </c>
      <c r="BV101" s="60">
        <f t="shared" si="349"/>
        <v>71.534890575491858</v>
      </c>
      <c r="BW101" s="60">
        <f t="shared" si="350"/>
        <v>71.129374337221634</v>
      </c>
      <c r="BX101" s="27">
        <v>38</v>
      </c>
      <c r="BY101" s="27"/>
      <c r="BZ101" s="27"/>
      <c r="CA101" s="50">
        <f t="shared" si="351"/>
        <v>38</v>
      </c>
      <c r="CB101" s="27">
        <v>28</v>
      </c>
      <c r="CC101" s="58" t="s">
        <v>7</v>
      </c>
      <c r="CD101" s="27">
        <v>101</v>
      </c>
      <c r="CE101" s="27"/>
      <c r="CF101" s="27"/>
      <c r="CG101" s="106">
        <f t="shared" si="352"/>
        <v>101</v>
      </c>
      <c r="CH101" s="27">
        <v>101</v>
      </c>
      <c r="CI101" s="27">
        <v>92</v>
      </c>
      <c r="CJ101" s="50">
        <f t="shared" si="353"/>
        <v>13658</v>
      </c>
      <c r="CK101" s="50">
        <f t="shared" si="354"/>
        <v>0</v>
      </c>
      <c r="CL101" s="50">
        <f t="shared" si="355"/>
        <v>927</v>
      </c>
      <c r="CM101" s="103">
        <f t="shared" si="356"/>
        <v>14585</v>
      </c>
      <c r="CN101" s="50">
        <f t="shared" si="357"/>
        <v>9837</v>
      </c>
      <c r="CO101" s="50">
        <f t="shared" si="358"/>
        <v>5458</v>
      </c>
      <c r="CP101" s="27">
        <v>324</v>
      </c>
      <c r="CQ101" s="27"/>
      <c r="CR101" s="27"/>
      <c r="CS101" s="50">
        <f t="shared" si="359"/>
        <v>324</v>
      </c>
      <c r="CT101" s="27">
        <v>222</v>
      </c>
      <c r="CU101" s="27">
        <v>61</v>
      </c>
      <c r="CV101" s="27"/>
      <c r="CW101" s="27"/>
      <c r="CX101" s="27"/>
      <c r="CY101" s="50">
        <f t="shared" si="360"/>
        <v>0</v>
      </c>
      <c r="CZ101" s="27"/>
      <c r="DA101" s="27"/>
      <c r="DE101" s="51"/>
    </row>
    <row r="102" spans="1:112" x14ac:dyDescent="0.2">
      <c r="A102" s="109">
        <v>82</v>
      </c>
      <c r="B102" s="110" t="s">
        <v>246</v>
      </c>
      <c r="C102" s="27">
        <v>75</v>
      </c>
      <c r="D102" s="27"/>
      <c r="E102" s="27"/>
      <c r="F102" s="103">
        <f t="shared" si="316"/>
        <v>75</v>
      </c>
      <c r="G102" s="27">
        <v>61</v>
      </c>
      <c r="H102" s="27"/>
      <c r="I102" s="27"/>
      <c r="J102" s="50">
        <f t="shared" si="317"/>
        <v>61</v>
      </c>
      <c r="K102" s="27"/>
      <c r="L102" s="27"/>
      <c r="M102" s="50">
        <f t="shared" si="318"/>
        <v>0</v>
      </c>
      <c r="N102" s="104">
        <v>1</v>
      </c>
      <c r="O102" s="104"/>
      <c r="P102" s="104"/>
      <c r="Q102" s="50">
        <f t="shared" si="319"/>
        <v>1</v>
      </c>
      <c r="R102" s="27">
        <v>6560</v>
      </c>
      <c r="S102" s="27"/>
      <c r="T102" s="27"/>
      <c r="U102" s="50">
        <f t="shared" si="320"/>
        <v>6560</v>
      </c>
      <c r="V102" s="27">
        <v>4264</v>
      </c>
      <c r="W102" s="27">
        <v>1443</v>
      </c>
      <c r="X102" s="27">
        <v>1640</v>
      </c>
      <c r="Y102" s="60">
        <f t="shared" si="321"/>
        <v>25.000000000000004</v>
      </c>
      <c r="Z102" s="27"/>
      <c r="AA102" s="60">
        <f t="shared" si="322"/>
        <v>0</v>
      </c>
      <c r="AB102" s="27"/>
      <c r="AC102" s="60">
        <f t="shared" si="323"/>
        <v>0</v>
      </c>
      <c r="AD102" s="103">
        <f t="shared" si="324"/>
        <v>1640</v>
      </c>
      <c r="AE102" s="60">
        <f t="shared" si="325"/>
        <v>25.000000000000004</v>
      </c>
      <c r="AF102" s="27">
        <v>1066</v>
      </c>
      <c r="AG102" s="27">
        <v>360</v>
      </c>
      <c r="AH102" s="27">
        <v>149</v>
      </c>
      <c r="AI102" s="27"/>
      <c r="AJ102" s="27"/>
      <c r="AK102" s="50">
        <f t="shared" si="326"/>
        <v>149</v>
      </c>
      <c r="AL102" s="27">
        <v>104</v>
      </c>
      <c r="AM102" s="27">
        <v>34</v>
      </c>
      <c r="AN102" s="27"/>
      <c r="AO102" s="27"/>
      <c r="AP102" s="50">
        <f t="shared" si="327"/>
        <v>0</v>
      </c>
      <c r="AQ102" s="27"/>
      <c r="AR102" s="27"/>
      <c r="AS102" s="27"/>
      <c r="AT102" s="60">
        <f t="shared" si="328"/>
        <v>0</v>
      </c>
      <c r="AU102" s="27"/>
      <c r="AV102" s="60">
        <f t="shared" si="329"/>
        <v>0</v>
      </c>
      <c r="AW102" s="50">
        <f t="shared" si="330"/>
        <v>0</v>
      </c>
      <c r="AX102" s="60">
        <f t="shared" si="331"/>
        <v>0</v>
      </c>
      <c r="AY102" s="27"/>
      <c r="AZ102" s="27"/>
      <c r="BA102" s="27"/>
      <c r="BB102" s="27"/>
      <c r="BC102" s="50">
        <f t="shared" si="332"/>
        <v>0</v>
      </c>
      <c r="BD102" s="27"/>
      <c r="BE102" s="27"/>
      <c r="BF102" s="105">
        <f t="shared" si="333"/>
        <v>6560</v>
      </c>
      <c r="BG102" s="50">
        <f t="shared" si="334"/>
        <v>0</v>
      </c>
      <c r="BH102" s="50">
        <f t="shared" si="335"/>
        <v>0</v>
      </c>
      <c r="BI102" s="50">
        <f t="shared" si="336"/>
        <v>6560</v>
      </c>
      <c r="BJ102" s="50">
        <f t="shared" si="337"/>
        <v>4264</v>
      </c>
      <c r="BK102" s="50">
        <f t="shared" si="338"/>
        <v>1443</v>
      </c>
      <c r="BL102" s="50">
        <f t="shared" si="339"/>
        <v>1640</v>
      </c>
      <c r="BM102" s="50">
        <f t="shared" si="340"/>
        <v>0</v>
      </c>
      <c r="BN102" s="50">
        <f t="shared" si="341"/>
        <v>0</v>
      </c>
      <c r="BO102" s="103">
        <f t="shared" si="342"/>
        <v>1640</v>
      </c>
      <c r="BP102" s="50">
        <f t="shared" si="343"/>
        <v>1066</v>
      </c>
      <c r="BQ102" s="50">
        <f t="shared" si="344"/>
        <v>360</v>
      </c>
      <c r="BR102" s="60">
        <f t="shared" si="345"/>
        <v>25.000000000000004</v>
      </c>
      <c r="BS102" s="60">
        <f t="shared" si="346"/>
        <v>0</v>
      </c>
      <c r="BT102" s="50">
        <f t="shared" si="347"/>
        <v>0</v>
      </c>
      <c r="BU102" s="60">
        <f t="shared" si="348"/>
        <v>25.000000000000004</v>
      </c>
      <c r="BV102" s="60">
        <f t="shared" si="349"/>
        <v>25</v>
      </c>
      <c r="BW102" s="60">
        <f t="shared" si="350"/>
        <v>24.948024948024948</v>
      </c>
      <c r="BX102" s="27">
        <v>5</v>
      </c>
      <c r="BY102" s="27"/>
      <c r="BZ102" s="27"/>
      <c r="CA102" s="50">
        <f t="shared" si="351"/>
        <v>5</v>
      </c>
      <c r="CB102" s="27">
        <v>4</v>
      </c>
      <c r="CC102" s="58" t="s">
        <v>7</v>
      </c>
      <c r="CD102" s="27">
        <v>4</v>
      </c>
      <c r="CE102" s="27"/>
      <c r="CF102" s="27"/>
      <c r="CG102" s="106">
        <f t="shared" si="352"/>
        <v>4</v>
      </c>
      <c r="CH102" s="27">
        <v>2</v>
      </c>
      <c r="CI102" s="27"/>
      <c r="CJ102" s="50">
        <f t="shared" si="353"/>
        <v>1649</v>
      </c>
      <c r="CK102" s="50">
        <f t="shared" si="354"/>
        <v>0</v>
      </c>
      <c r="CL102" s="50">
        <f t="shared" si="355"/>
        <v>0</v>
      </c>
      <c r="CM102" s="103">
        <f t="shared" si="356"/>
        <v>1649</v>
      </c>
      <c r="CN102" s="50">
        <f t="shared" si="357"/>
        <v>1072</v>
      </c>
      <c r="CO102" s="50">
        <f t="shared" si="358"/>
        <v>360</v>
      </c>
      <c r="CP102" s="27">
        <v>19</v>
      </c>
      <c r="CQ102" s="27"/>
      <c r="CR102" s="27"/>
      <c r="CS102" s="50">
        <f t="shared" si="359"/>
        <v>19</v>
      </c>
      <c r="CT102" s="27">
        <v>9</v>
      </c>
      <c r="CU102" s="27">
        <v>5</v>
      </c>
      <c r="CV102" s="27"/>
      <c r="CW102" s="27"/>
      <c r="CX102" s="27"/>
      <c r="CY102" s="50">
        <f t="shared" si="360"/>
        <v>0</v>
      </c>
      <c r="CZ102" s="27"/>
      <c r="DA102" s="27"/>
      <c r="DE102" s="51"/>
    </row>
    <row r="103" spans="1:112" x14ac:dyDescent="0.2">
      <c r="A103" s="28"/>
      <c r="B103" s="30"/>
      <c r="C103" s="89"/>
      <c r="D103" s="89"/>
      <c r="E103" s="89"/>
      <c r="F103" s="90">
        <f>SUM(F93:F102)</f>
        <v>1254</v>
      </c>
      <c r="G103" s="89"/>
      <c r="H103" s="89"/>
      <c r="I103" s="89"/>
      <c r="J103" s="91">
        <f>SUM(J93:J102)</f>
        <v>529</v>
      </c>
      <c r="K103" s="89"/>
      <c r="L103" s="89"/>
      <c r="M103" s="91">
        <f>SUM(M93:M102)</f>
        <v>2</v>
      </c>
      <c r="N103" s="92"/>
      <c r="O103" s="92"/>
      <c r="P103" s="92"/>
      <c r="Q103" s="91">
        <f>SUM(Q93:Q102)</f>
        <v>18</v>
      </c>
      <c r="R103" s="89"/>
      <c r="S103" s="89"/>
      <c r="T103" s="89"/>
      <c r="U103" s="91">
        <f>SUM(U93:U102)</f>
        <v>79575</v>
      </c>
      <c r="V103" s="89"/>
      <c r="W103" s="89"/>
      <c r="X103" s="89"/>
      <c r="Y103" s="93">
        <f t="shared" si="236"/>
        <v>0</v>
      </c>
      <c r="Z103" s="89"/>
      <c r="AA103" s="93">
        <f t="shared" si="237"/>
        <v>0</v>
      </c>
      <c r="AB103" s="89"/>
      <c r="AC103" s="93">
        <f t="shared" si="238"/>
        <v>0</v>
      </c>
      <c r="AD103" s="90">
        <f>SUM(AD93:AD102)</f>
        <v>39502</v>
      </c>
      <c r="AE103" s="93">
        <f t="shared" si="239"/>
        <v>49.641218975808982</v>
      </c>
      <c r="AF103" s="89"/>
      <c r="AG103" s="89"/>
      <c r="AH103" s="89"/>
      <c r="AI103" s="89"/>
      <c r="AJ103" s="89"/>
      <c r="AK103" s="91">
        <f>SUM(AK93:AK102)</f>
        <v>2299</v>
      </c>
      <c r="AL103" s="89"/>
      <c r="AM103" s="89"/>
      <c r="AN103" s="89"/>
      <c r="AO103" s="89"/>
      <c r="AP103" s="91">
        <f>SUM(AP93:AP102)</f>
        <v>1951</v>
      </c>
      <c r="AQ103" s="89"/>
      <c r="AR103" s="89"/>
      <c r="AS103" s="89"/>
      <c r="AT103" s="93">
        <f>IF(AN103=0,0,AS103/AN103%)</f>
        <v>0</v>
      </c>
      <c r="AU103" s="89"/>
      <c r="AV103" s="93">
        <f t="shared" si="241"/>
        <v>0</v>
      </c>
      <c r="AW103" s="91">
        <f>SUM(AW93:AW102)</f>
        <v>1647</v>
      </c>
      <c r="AX103" s="93">
        <f t="shared" si="242"/>
        <v>84.418247052793433</v>
      </c>
      <c r="AY103" s="89"/>
      <c r="AZ103" s="89"/>
      <c r="BA103" s="89"/>
      <c r="BB103" s="89"/>
      <c r="BC103" s="91">
        <f t="shared" si="243"/>
        <v>0</v>
      </c>
      <c r="BD103" s="89"/>
      <c r="BE103" s="89"/>
      <c r="BF103" s="94">
        <f t="shared" si="244"/>
        <v>0</v>
      </c>
      <c r="BG103" s="91"/>
      <c r="BH103" s="91"/>
      <c r="BI103" s="91">
        <f>SUM(BI93:BI102)</f>
        <v>81526</v>
      </c>
      <c r="BJ103" s="91"/>
      <c r="BK103" s="91"/>
      <c r="BL103" s="91">
        <f t="shared" si="248"/>
        <v>0</v>
      </c>
      <c r="BM103" s="91"/>
      <c r="BN103" s="91"/>
      <c r="BO103" s="90">
        <f>SUM(BO93:BO102)</f>
        <v>41149</v>
      </c>
      <c r="BP103" s="91"/>
      <c r="BQ103" s="91"/>
      <c r="BR103" s="93">
        <f t="shared" si="253"/>
        <v>0</v>
      </c>
      <c r="BS103" s="93">
        <f t="shared" si="254"/>
        <v>0</v>
      </c>
      <c r="BT103" s="91">
        <f t="shared" si="313"/>
        <v>0</v>
      </c>
      <c r="BU103" s="93">
        <f t="shared" si="254"/>
        <v>50.473468586708535</v>
      </c>
      <c r="BV103" s="93">
        <f t="shared" si="254"/>
        <v>0</v>
      </c>
      <c r="BW103" s="93">
        <f t="shared" si="254"/>
        <v>0</v>
      </c>
      <c r="BX103" s="89"/>
      <c r="BY103" s="89"/>
      <c r="BZ103" s="89"/>
      <c r="CA103" s="91"/>
      <c r="CB103" s="89"/>
      <c r="CC103" s="95" t="s">
        <v>7</v>
      </c>
      <c r="CD103" s="89"/>
      <c r="CE103" s="89"/>
      <c r="CF103" s="89"/>
      <c r="CG103" s="96"/>
      <c r="CH103" s="89"/>
      <c r="CI103" s="89"/>
      <c r="CJ103" s="91"/>
      <c r="CK103" s="91"/>
      <c r="CL103" s="91"/>
      <c r="CM103" s="90">
        <f>SUM(CM93:CM102)</f>
        <v>41532</v>
      </c>
      <c r="CN103" s="91"/>
      <c r="CO103" s="91"/>
      <c r="CP103" s="89"/>
      <c r="CQ103" s="89"/>
      <c r="CR103" s="89"/>
      <c r="CS103" s="91">
        <f t="shared" si="262"/>
        <v>0</v>
      </c>
      <c r="CT103" s="89"/>
      <c r="CU103" s="89"/>
      <c r="CV103" s="89"/>
      <c r="CW103" s="89"/>
      <c r="CX103" s="89"/>
      <c r="CY103" s="91">
        <f t="shared" si="263"/>
        <v>0</v>
      </c>
      <c r="CZ103" s="89"/>
      <c r="DA103" s="89"/>
      <c r="DE103" s="51"/>
    </row>
    <row r="104" spans="1:112" s="67" customFormat="1" ht="24.75" customHeight="1" x14ac:dyDescent="0.2">
      <c r="A104" s="36"/>
      <c r="B104" s="37" t="s">
        <v>71</v>
      </c>
      <c r="C104" s="42">
        <f>SUM(C7:C103)</f>
        <v>15093</v>
      </c>
      <c r="D104" s="42">
        <f>SUM(D7:D103)</f>
        <v>48</v>
      </c>
      <c r="E104" s="42">
        <f>SUM(E7:E103)</f>
        <v>66</v>
      </c>
      <c r="F104" s="42">
        <f>F16+F37+F53+F63+F72+F79+F91+F103</f>
        <v>15207</v>
      </c>
      <c r="G104" s="42">
        <f>SUM(G7:G103)</f>
        <v>3768</v>
      </c>
      <c r="H104" s="42">
        <f>SUM(H7:H103)</f>
        <v>25</v>
      </c>
      <c r="I104" s="42">
        <f>SUM(I7:I103)</f>
        <v>12</v>
      </c>
      <c r="J104" s="42">
        <f>J16+J37+J53+J63+J72+J79+J91+J103</f>
        <v>3805</v>
      </c>
      <c r="K104" s="42">
        <f>SUM(K7:K103)</f>
        <v>15</v>
      </c>
      <c r="L104" s="42">
        <f>SUM(L7:L103)</f>
        <v>28</v>
      </c>
      <c r="M104" s="42">
        <f>M16+M37+M53+M63+M72+M79+M91+M103</f>
        <v>43</v>
      </c>
      <c r="N104" s="42">
        <f>SUM(N7:N103)</f>
        <v>368</v>
      </c>
      <c r="O104" s="42">
        <f>SUM(O7:O103)</f>
        <v>1</v>
      </c>
      <c r="P104" s="42">
        <f>SUM(P7:P103)</f>
        <v>2</v>
      </c>
      <c r="Q104" s="42">
        <f>Q16+Q37+Q53+Q63+Q72+Q79+Q91+Q103</f>
        <v>371</v>
      </c>
      <c r="R104" s="42">
        <f>SUM(R7:R103)</f>
        <v>1320755</v>
      </c>
      <c r="S104" s="42">
        <f>SUM(S7:S103)</f>
        <v>18642</v>
      </c>
      <c r="T104" s="42">
        <f>SUM(T7:T103)</f>
        <v>3390</v>
      </c>
      <c r="U104" s="42">
        <f>U16+U37+U53+U63+U72+U79+U91+U103</f>
        <v>1342787</v>
      </c>
      <c r="V104" s="42">
        <f>SUM(V7:V103)</f>
        <v>880211</v>
      </c>
      <c r="W104" s="42">
        <f>SUM(W7:W103)</f>
        <v>368304</v>
      </c>
      <c r="X104" s="42">
        <f>SUM(X7:X103)</f>
        <v>755119</v>
      </c>
      <c r="Y104" s="59">
        <f>IF(R104=0,0,X104/R104%)</f>
        <v>57.173283462867829</v>
      </c>
      <c r="Z104" s="42">
        <f>SUM(Z7:Z103)</f>
        <v>5283</v>
      </c>
      <c r="AA104" s="59">
        <f t="shared" si="237"/>
        <v>28.339233987769553</v>
      </c>
      <c r="AB104" s="42">
        <f>SUM(AB7:AB103)</f>
        <v>1690</v>
      </c>
      <c r="AC104" s="59">
        <f t="shared" si="238"/>
        <v>49.852507374631273</v>
      </c>
      <c r="AD104" s="42">
        <f>AD16+AD37+AD53+AD63+AD72+AD79+AD91+AD103</f>
        <v>762092</v>
      </c>
      <c r="AE104" s="59">
        <f t="shared" si="239"/>
        <v>56.754496431675314</v>
      </c>
      <c r="AF104" s="42">
        <f>SUM(AF7:AF103)</f>
        <v>526201</v>
      </c>
      <c r="AG104" s="42">
        <f>SUM(AG7:AG103)</f>
        <v>208097</v>
      </c>
      <c r="AH104" s="42">
        <f>SUM(AH7:AH103)</f>
        <v>53052</v>
      </c>
      <c r="AI104" s="42">
        <f>SUM(AI7:AI103)</f>
        <v>410</v>
      </c>
      <c r="AJ104" s="42">
        <f>SUM(AJ7:AJ103)</f>
        <v>513</v>
      </c>
      <c r="AK104" s="40">
        <f>SUM(AH104:AJ104)</f>
        <v>53975</v>
      </c>
      <c r="AL104" s="42">
        <f>SUM(AL7:AL103)</f>
        <v>37439</v>
      </c>
      <c r="AM104" s="42">
        <f>SUM(AM7:AM103)</f>
        <v>16144</v>
      </c>
      <c r="AN104" s="42">
        <f>SUM(AN7:AN103)</f>
        <v>57732</v>
      </c>
      <c r="AO104" s="42">
        <f>SUM(AO7:AO103)</f>
        <v>19740</v>
      </c>
      <c r="AP104" s="42">
        <f>AP16+AP37+AP53+AP63+AP72+AP79+AP91+AP103</f>
        <v>77472</v>
      </c>
      <c r="AQ104" s="42">
        <f>SUM(AQ7:AQ103)</f>
        <v>48962</v>
      </c>
      <c r="AR104" s="42">
        <f>SUM(AR7:AR103)</f>
        <v>71820</v>
      </c>
      <c r="AS104" s="42">
        <f>SUM(AS7:AS102)</f>
        <v>14003</v>
      </c>
      <c r="AT104" s="59">
        <f>IF(AN104=0,0,AS104/AN104%)</f>
        <v>24.255179103443496</v>
      </c>
      <c r="AU104" s="42">
        <f>SUM(AU7:AU102)</f>
        <v>13826</v>
      </c>
      <c r="AV104" s="59">
        <f t="shared" si="241"/>
        <v>70.040526849037491</v>
      </c>
      <c r="AW104" s="42">
        <f>AW16+AW37+AW53+AW63+AW72+AW79+AW91+AW103</f>
        <v>27829</v>
      </c>
      <c r="AX104" s="59">
        <f t="shared" si="242"/>
        <v>35.921365138372572</v>
      </c>
      <c r="AY104" s="42">
        <f>SUM(AY7:AY103)</f>
        <v>18374</v>
      </c>
      <c r="AZ104" s="42">
        <f>SUM(AZ7:AZ103)</f>
        <v>27562</v>
      </c>
      <c r="BA104" s="42">
        <f>SUM(BA7:BA103)</f>
        <v>2750</v>
      </c>
      <c r="BB104" s="42">
        <f>SUM(BB7:BB103)</f>
        <v>4640</v>
      </c>
      <c r="BC104" s="40">
        <f t="shared" si="243"/>
        <v>7390</v>
      </c>
      <c r="BD104" s="42">
        <f>SUM(BD7:BD103)</f>
        <v>4848</v>
      </c>
      <c r="BE104" s="42">
        <f>SUM(BE7:BE103)</f>
        <v>7176</v>
      </c>
      <c r="BF104" s="40">
        <f t="shared" si="244"/>
        <v>1320755</v>
      </c>
      <c r="BG104" s="42">
        <f>SUM(BG7:BG103)</f>
        <v>76374</v>
      </c>
      <c r="BH104" s="42">
        <f>SUM(BH7:BH103)</f>
        <v>23130</v>
      </c>
      <c r="BI104" s="42">
        <f>BI16+BI37+BI53+BI63+BI72+BI79+BI91+BI103</f>
        <v>1420259</v>
      </c>
      <c r="BJ104" s="42">
        <f>SUM(BJ7:BJ103)</f>
        <v>929173</v>
      </c>
      <c r="BK104" s="42">
        <f>SUM(BK7:BK103)</f>
        <v>440124</v>
      </c>
      <c r="BL104" s="40">
        <f t="shared" si="248"/>
        <v>755119</v>
      </c>
      <c r="BM104" s="42">
        <f>SUM(BM7:BM103)</f>
        <v>19286</v>
      </c>
      <c r="BN104" s="42">
        <f>SUM(BN7:BN103)</f>
        <v>15516</v>
      </c>
      <c r="BO104" s="42">
        <f>BO16+BO37+BO53+BO63+BO72+BO79+BO91+BO103</f>
        <v>789921</v>
      </c>
      <c r="BP104" s="42">
        <f>SUM(BP7:BP103)</f>
        <v>544575</v>
      </c>
      <c r="BQ104" s="42">
        <f>SUM(BQ7:BQ103)</f>
        <v>235659</v>
      </c>
      <c r="BR104" s="59">
        <f t="shared" si="253"/>
        <v>57.173283462867829</v>
      </c>
      <c r="BS104" s="59">
        <f t="shared" si="254"/>
        <v>25.252049126666144</v>
      </c>
      <c r="BT104" s="40">
        <f t="shared" si="254"/>
        <v>67.081712062256813</v>
      </c>
      <c r="BU104" s="59">
        <f t="shared" si="254"/>
        <v>55.618095009431379</v>
      </c>
      <c r="BV104" s="59">
        <f t="shared" si="254"/>
        <v>58.608569125448113</v>
      </c>
      <c r="BW104" s="59">
        <f t="shared" si="254"/>
        <v>53.543774027319579</v>
      </c>
      <c r="BX104" s="42">
        <f>SUM(BX7:BX103)</f>
        <v>14631</v>
      </c>
      <c r="BY104" s="42">
        <f>SUM(BY7:BY103)</f>
        <v>105</v>
      </c>
      <c r="BZ104" s="42">
        <f>SUM(BZ7:BZ103)</f>
        <v>2</v>
      </c>
      <c r="CA104" s="42">
        <f>SUM(CA7:CA103)</f>
        <v>14738</v>
      </c>
      <c r="CB104" s="42">
        <f>SUM(CB7:CB103)</f>
        <v>11221</v>
      </c>
      <c r="CC104" s="58" t="s">
        <v>7</v>
      </c>
      <c r="CD104" s="42">
        <f t="shared" ref="CD104:CI104" si="361">SUM(CD7:CD103)</f>
        <v>3190</v>
      </c>
      <c r="CE104" s="42">
        <f t="shared" si="361"/>
        <v>10</v>
      </c>
      <c r="CF104" s="42">
        <f t="shared" si="361"/>
        <v>1</v>
      </c>
      <c r="CG104" s="42">
        <f t="shared" si="361"/>
        <v>3201</v>
      </c>
      <c r="CH104" s="42">
        <f t="shared" si="361"/>
        <v>2868</v>
      </c>
      <c r="CI104" s="42">
        <f t="shared" si="361"/>
        <v>2336</v>
      </c>
      <c r="CJ104" s="40">
        <f t="shared" si="257"/>
        <v>772940</v>
      </c>
      <c r="CK104" s="42">
        <f>SUM(CK7:CK103)</f>
        <v>19401</v>
      </c>
      <c r="CL104" s="42">
        <f>SUM(CL7:CL103)</f>
        <v>15519</v>
      </c>
      <c r="CM104" s="42">
        <f>CM16+CM37+CM53+CM63+CM72+CM79+CM91+CM103</f>
        <v>807860</v>
      </c>
      <c r="CN104" s="42">
        <f t="shared" ref="CN104:DA104" si="362">SUM(CN7:CN103)</f>
        <v>558664</v>
      </c>
      <c r="CO104" s="42">
        <f t="shared" si="362"/>
        <v>237995</v>
      </c>
      <c r="CP104" s="42">
        <f t="shared" si="362"/>
        <v>12881</v>
      </c>
      <c r="CQ104" s="42">
        <f t="shared" si="362"/>
        <v>260</v>
      </c>
      <c r="CR104" s="42">
        <f t="shared" si="362"/>
        <v>20</v>
      </c>
      <c r="CS104" s="42">
        <f t="shared" si="362"/>
        <v>13161</v>
      </c>
      <c r="CT104" s="42">
        <f t="shared" si="362"/>
        <v>8581</v>
      </c>
      <c r="CU104" s="42">
        <f t="shared" si="362"/>
        <v>2212</v>
      </c>
      <c r="CV104" s="42">
        <f t="shared" si="362"/>
        <v>36</v>
      </c>
      <c r="CW104" s="42">
        <f t="shared" si="362"/>
        <v>0</v>
      </c>
      <c r="CX104" s="42">
        <f t="shared" si="362"/>
        <v>0</v>
      </c>
      <c r="CY104" s="42">
        <f t="shared" si="362"/>
        <v>36</v>
      </c>
      <c r="CZ104" s="42">
        <f t="shared" si="362"/>
        <v>28</v>
      </c>
      <c r="DA104" s="42">
        <f t="shared" si="362"/>
        <v>5</v>
      </c>
    </row>
    <row r="105" spans="1:112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9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9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9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2"/>
    </row>
    <row r="106" spans="1:112" x14ac:dyDescent="0.2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70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71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70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170"/>
      <c r="CK106" s="62"/>
      <c r="CL106" s="62"/>
      <c r="CM106" s="62"/>
      <c r="CN106" s="62"/>
      <c r="CO106" s="62"/>
      <c r="CP106" s="62"/>
      <c r="CQ106" s="62"/>
      <c r="CR106" s="62"/>
      <c r="CS106" s="70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</row>
    <row r="107" spans="1:112" x14ac:dyDescent="0.2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70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70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70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</row>
    <row r="108" spans="1:112" x14ac:dyDescent="0.2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70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70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70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</row>
    <row r="109" spans="1:112" x14ac:dyDescent="0.2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70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70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70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</row>
    <row r="110" spans="1:112" x14ac:dyDescent="0.2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70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70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70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</row>
    <row r="111" spans="1:112" x14ac:dyDescent="0.2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70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70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70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</row>
    <row r="112" spans="1:112" x14ac:dyDescent="0.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70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70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70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</row>
    <row r="113" spans="1:112" x14ac:dyDescent="0.2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70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70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70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</row>
    <row r="114" spans="1:112" x14ac:dyDescent="0.2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70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70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70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</row>
    <row r="115" spans="1:112" x14ac:dyDescent="0.2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70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70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70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</row>
    <row r="116" spans="1:112" x14ac:dyDescent="0.2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70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70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70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</row>
    <row r="117" spans="1:112" x14ac:dyDescent="0.2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70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70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70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70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</row>
    <row r="118" spans="1:112" x14ac:dyDescent="0.2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70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70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70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</row>
    <row r="119" spans="1:112" x14ac:dyDescent="0.2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70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70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70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</row>
    <row r="120" spans="1:112" x14ac:dyDescent="0.2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70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70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70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</row>
    <row r="121" spans="1:112" x14ac:dyDescent="0.2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70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 t="s">
        <v>70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70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70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</row>
    <row r="122" spans="1:112" x14ac:dyDescent="0.2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70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>
        <f>2727-861.1-274.3</f>
        <v>1591.6000000000001</v>
      </c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70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70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</row>
    <row r="123" spans="1:112" x14ac:dyDescent="0.2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70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>
        <f>2901-868-270.2</f>
        <v>1762.8</v>
      </c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70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70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</row>
    <row r="124" spans="1:112" x14ac:dyDescent="0.2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70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>
        <f>3106-890.6-261.1</f>
        <v>1954.3000000000002</v>
      </c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70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70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</row>
    <row r="125" spans="1:112" x14ac:dyDescent="0.2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70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>
        <f>3346-879.3-261.7</f>
        <v>2205</v>
      </c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70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70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</row>
    <row r="126" spans="1:112" x14ac:dyDescent="0.2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70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>
        <f>3593-843-265.5</f>
        <v>2484.5</v>
      </c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70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70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</row>
    <row r="127" spans="1:112" x14ac:dyDescent="0.2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70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>
        <f>3845-882.3-264</f>
        <v>2698.7</v>
      </c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70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70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</row>
    <row r="128" spans="1:112" x14ac:dyDescent="0.2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70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70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70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</row>
    <row r="129" spans="1:112" x14ac:dyDescent="0.2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70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70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70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</row>
    <row r="130" spans="1:112" x14ac:dyDescent="0.2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70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70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70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</row>
    <row r="131" spans="1:112" x14ac:dyDescent="0.2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70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70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70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</row>
    <row r="132" spans="1:112" x14ac:dyDescent="0.2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70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70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70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</row>
    <row r="133" spans="1:112" x14ac:dyDescent="0.2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70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70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70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</row>
    <row r="134" spans="1:112" x14ac:dyDescent="0.2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70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70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70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</row>
    <row r="135" spans="1:112" x14ac:dyDescent="0.2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70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70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70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</row>
    <row r="136" spans="1:112" x14ac:dyDescent="0.2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70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70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70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</row>
    <row r="137" spans="1:112" x14ac:dyDescent="0.2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70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70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70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</row>
    <row r="138" spans="1:112" x14ac:dyDescent="0.2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70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70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70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</row>
    <row r="139" spans="1:112" x14ac:dyDescent="0.2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70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70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70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</row>
    <row r="140" spans="1:112" x14ac:dyDescent="0.2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70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70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70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</row>
    <row r="141" spans="1:112" x14ac:dyDescent="0.2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70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70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70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</row>
    <row r="142" spans="1:112" x14ac:dyDescent="0.2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70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70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70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</row>
    <row r="143" spans="1:112" x14ac:dyDescent="0.2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70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70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70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</row>
    <row r="144" spans="1:112" x14ac:dyDescent="0.2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70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70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70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</row>
    <row r="145" spans="1:112" x14ac:dyDescent="0.2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70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70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70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</row>
    <row r="146" spans="1:112" x14ac:dyDescent="0.2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70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70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70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</row>
    <row r="147" spans="1:112" x14ac:dyDescent="0.2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70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70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70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</row>
    <row r="148" spans="1:112" x14ac:dyDescent="0.2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70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70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70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</row>
    <row r="149" spans="1:112" x14ac:dyDescent="0.2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70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70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70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</row>
    <row r="150" spans="1:112" x14ac:dyDescent="0.2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70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70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70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</row>
    <row r="151" spans="1:112" x14ac:dyDescent="0.2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70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70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70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</row>
    <row r="152" spans="1:112" x14ac:dyDescent="0.2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70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70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70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</row>
    <row r="153" spans="1:112" x14ac:dyDescent="0.2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70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70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70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</row>
    <row r="154" spans="1:112" x14ac:dyDescent="0.2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70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70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70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</row>
    <row r="155" spans="1:112" x14ac:dyDescent="0.2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70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70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70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</row>
    <row r="156" spans="1:112" x14ac:dyDescent="0.2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70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70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70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</row>
    <row r="157" spans="1:112" x14ac:dyDescent="0.2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70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70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70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</row>
    <row r="158" spans="1:112" x14ac:dyDescent="0.2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70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70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70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</row>
    <row r="159" spans="1:112" x14ac:dyDescent="0.2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70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70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70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</row>
    <row r="160" spans="1:112" x14ac:dyDescent="0.2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70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70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70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</row>
    <row r="161" spans="1:112" x14ac:dyDescent="0.2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70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70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70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</row>
    <row r="162" spans="1:112" x14ac:dyDescent="0.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70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70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70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</row>
    <row r="163" spans="1:112" x14ac:dyDescent="0.2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70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70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70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</row>
    <row r="164" spans="1:112" x14ac:dyDescent="0.2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70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70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70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</row>
    <row r="165" spans="1:112" x14ac:dyDescent="0.2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70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70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70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</row>
    <row r="166" spans="1:112" x14ac:dyDescent="0.2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70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70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70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</row>
    <row r="167" spans="1:112" x14ac:dyDescent="0.2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70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70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70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</row>
    <row r="168" spans="1:112" x14ac:dyDescent="0.2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70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70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70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</row>
    <row r="169" spans="1:112" x14ac:dyDescent="0.2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70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70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70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</row>
    <row r="170" spans="1:112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70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70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70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</row>
    <row r="171" spans="1:112" x14ac:dyDescent="0.2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70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70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70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</row>
    <row r="172" spans="1:112" x14ac:dyDescent="0.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70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70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70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</row>
    <row r="173" spans="1:112" x14ac:dyDescent="0.2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70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70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70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</row>
    <row r="174" spans="1:112" x14ac:dyDescent="0.2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70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70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70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</row>
    <row r="175" spans="1:112" x14ac:dyDescent="0.2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70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70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70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</row>
    <row r="176" spans="1:112" x14ac:dyDescent="0.2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70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70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70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</row>
    <row r="177" spans="1:112" x14ac:dyDescent="0.2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70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70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70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</row>
    <row r="178" spans="1:112" x14ac:dyDescent="0.2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70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70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70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</row>
    <row r="179" spans="1:112" x14ac:dyDescent="0.2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70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70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70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</row>
    <row r="180" spans="1:112" x14ac:dyDescent="0.2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70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70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70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</row>
    <row r="181" spans="1:112" x14ac:dyDescent="0.2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70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70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70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</row>
    <row r="182" spans="1:112" x14ac:dyDescent="0.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70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70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70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</row>
    <row r="183" spans="1:112" x14ac:dyDescent="0.2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70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70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70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</row>
    <row r="184" spans="1:112" x14ac:dyDescent="0.2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70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70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70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</row>
    <row r="185" spans="1:112" x14ac:dyDescent="0.2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70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70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70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</row>
    <row r="186" spans="1:112" x14ac:dyDescent="0.2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70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70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70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</row>
    <row r="187" spans="1:112" x14ac:dyDescent="0.2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70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70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70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</row>
    <row r="188" spans="1:112" x14ac:dyDescent="0.2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70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70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70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</row>
    <row r="189" spans="1:112" x14ac:dyDescent="0.2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70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70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70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</row>
    <row r="190" spans="1:112" x14ac:dyDescent="0.2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70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70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70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</row>
    <row r="191" spans="1:112" x14ac:dyDescent="0.2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70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70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70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</row>
    <row r="192" spans="1:112" x14ac:dyDescent="0.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70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70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70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</row>
    <row r="193" spans="1:112" x14ac:dyDescent="0.2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70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70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70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</row>
    <row r="194" spans="1:112" x14ac:dyDescent="0.2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70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70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70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</row>
    <row r="195" spans="1:112" x14ac:dyDescent="0.2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70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70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70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</row>
    <row r="196" spans="1:112" x14ac:dyDescent="0.2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70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70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70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</row>
    <row r="197" spans="1:112" x14ac:dyDescent="0.2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70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70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70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</row>
    <row r="198" spans="1:112" x14ac:dyDescent="0.2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70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70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70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</row>
    <row r="199" spans="1:112" x14ac:dyDescent="0.2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70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70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70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</row>
    <row r="200" spans="1:112" x14ac:dyDescent="0.2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70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70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70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</row>
    <row r="201" spans="1:112" x14ac:dyDescent="0.2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70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70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70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</row>
    <row r="202" spans="1:112" x14ac:dyDescent="0.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70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70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70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</row>
    <row r="203" spans="1:112" x14ac:dyDescent="0.2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70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70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70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</row>
    <row r="204" spans="1:112" x14ac:dyDescent="0.2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70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70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70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</row>
    <row r="205" spans="1:112" x14ac:dyDescent="0.2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70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70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70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</row>
    <row r="206" spans="1:112" x14ac:dyDescent="0.2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70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70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70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</row>
    <row r="207" spans="1:112" x14ac:dyDescent="0.2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70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70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70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</row>
    <row r="208" spans="1:112" x14ac:dyDescent="0.2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70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70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70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</row>
    <row r="209" spans="1:112" x14ac:dyDescent="0.2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70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70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70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</row>
    <row r="210" spans="1:112" x14ac:dyDescent="0.2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70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70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70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</row>
    <row r="211" spans="1:112" x14ac:dyDescent="0.2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70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70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70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</row>
    <row r="212" spans="1:112" x14ac:dyDescent="0.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70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70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70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</row>
    <row r="213" spans="1:112" x14ac:dyDescent="0.2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70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70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70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</row>
    <row r="214" spans="1:112" x14ac:dyDescent="0.2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70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70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70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</row>
    <row r="215" spans="1:112" x14ac:dyDescent="0.2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70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70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70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</row>
    <row r="216" spans="1:112" x14ac:dyDescent="0.2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70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70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70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</row>
    <row r="217" spans="1:112" x14ac:dyDescent="0.2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70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70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70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</row>
    <row r="218" spans="1:112" x14ac:dyDescent="0.2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70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70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70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</row>
    <row r="219" spans="1:112" x14ac:dyDescent="0.2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70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70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70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</row>
    <row r="220" spans="1:112" x14ac:dyDescent="0.2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70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70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70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</row>
    <row r="221" spans="1:112" x14ac:dyDescent="0.2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70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70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70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</row>
    <row r="222" spans="1:112" x14ac:dyDescent="0.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70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70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70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</row>
    <row r="223" spans="1:112" x14ac:dyDescent="0.2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70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70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70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</row>
    <row r="224" spans="1:112" x14ac:dyDescent="0.2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70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70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70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</row>
    <row r="225" spans="1:112" x14ac:dyDescent="0.2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70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70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70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</row>
    <row r="226" spans="1:112" x14ac:dyDescent="0.2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70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70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70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</row>
    <row r="227" spans="1:112" x14ac:dyDescent="0.2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70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70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70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</row>
    <row r="228" spans="1:112" x14ac:dyDescent="0.2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70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70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70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</row>
    <row r="229" spans="1:112" x14ac:dyDescent="0.2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70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70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70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</row>
    <row r="230" spans="1:112" x14ac:dyDescent="0.2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70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70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70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</row>
    <row r="231" spans="1:112" x14ac:dyDescent="0.2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70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70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70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</row>
    <row r="232" spans="1:112" x14ac:dyDescent="0.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70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70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70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</row>
    <row r="233" spans="1:112" x14ac:dyDescent="0.2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70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70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70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</row>
    <row r="234" spans="1:112" x14ac:dyDescent="0.2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70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70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70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</row>
    <row r="235" spans="1:112" x14ac:dyDescent="0.2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70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70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70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</row>
    <row r="236" spans="1:112" x14ac:dyDescent="0.2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70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70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70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</row>
    <row r="237" spans="1:112" x14ac:dyDescent="0.2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70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70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70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</row>
    <row r="238" spans="1:112" x14ac:dyDescent="0.2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70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70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70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</row>
    <row r="239" spans="1:112" x14ac:dyDescent="0.2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70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70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70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</row>
    <row r="240" spans="1:112" x14ac:dyDescent="0.2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70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70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70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</row>
    <row r="241" spans="1:112" x14ac:dyDescent="0.2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70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70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70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</row>
    <row r="242" spans="1:112" x14ac:dyDescent="0.2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70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70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70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</row>
    <row r="243" spans="1:112" x14ac:dyDescent="0.2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70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70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70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</row>
    <row r="244" spans="1:112" x14ac:dyDescent="0.2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70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70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70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</row>
    <row r="245" spans="1:112" x14ac:dyDescent="0.2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70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70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70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</row>
    <row r="246" spans="1:112" x14ac:dyDescent="0.2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70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70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70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</row>
    <row r="247" spans="1:112" x14ac:dyDescent="0.2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70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70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70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</row>
    <row r="248" spans="1:112" x14ac:dyDescent="0.2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70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70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70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</row>
    <row r="249" spans="1:112" x14ac:dyDescent="0.2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70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70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70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</row>
    <row r="250" spans="1:112" x14ac:dyDescent="0.2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70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70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70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</row>
    <row r="251" spans="1:112" x14ac:dyDescent="0.2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70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70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70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</row>
    <row r="252" spans="1:112" x14ac:dyDescent="0.2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70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70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70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</row>
    <row r="253" spans="1:112" x14ac:dyDescent="0.2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70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70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70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</row>
    <row r="254" spans="1:112" x14ac:dyDescent="0.2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70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70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70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</row>
    <row r="255" spans="1:112" x14ac:dyDescent="0.2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70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70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70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</row>
    <row r="256" spans="1:112" x14ac:dyDescent="0.2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70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70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70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</row>
    <row r="257" spans="1:112" x14ac:dyDescent="0.2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70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70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70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</row>
    <row r="258" spans="1:112" x14ac:dyDescent="0.2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70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70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70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</row>
    <row r="259" spans="1:112" x14ac:dyDescent="0.2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70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70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70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</row>
    <row r="260" spans="1:112" x14ac:dyDescent="0.2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70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70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70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</row>
    <row r="261" spans="1:112" x14ac:dyDescent="0.2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70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70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70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</row>
    <row r="262" spans="1:112" x14ac:dyDescent="0.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70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70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70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</row>
    <row r="263" spans="1:112" x14ac:dyDescent="0.2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70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70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70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</row>
    <row r="264" spans="1:112" x14ac:dyDescent="0.2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70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70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70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</row>
    <row r="265" spans="1:112" x14ac:dyDescent="0.2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70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70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70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</row>
    <row r="266" spans="1:112" x14ac:dyDescent="0.2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70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70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70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</row>
    <row r="267" spans="1:112" x14ac:dyDescent="0.2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70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70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70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</row>
    <row r="268" spans="1:112" x14ac:dyDescent="0.2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70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70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70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</row>
    <row r="269" spans="1:112" x14ac:dyDescent="0.2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70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70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70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</row>
    <row r="270" spans="1:112" x14ac:dyDescent="0.2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70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70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70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</row>
    <row r="271" spans="1:112" x14ac:dyDescent="0.2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70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70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70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</row>
    <row r="272" spans="1:112" x14ac:dyDescent="0.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70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70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70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</row>
    <row r="273" spans="1:112" x14ac:dyDescent="0.2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70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70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70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</row>
    <row r="274" spans="1:112" x14ac:dyDescent="0.2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70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70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70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</row>
    <row r="275" spans="1:112" x14ac:dyDescent="0.2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70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70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70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</row>
    <row r="276" spans="1:112" x14ac:dyDescent="0.2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70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70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70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</row>
    <row r="277" spans="1:112" x14ac:dyDescent="0.2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70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70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70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</row>
    <row r="278" spans="1:112" x14ac:dyDescent="0.2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70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70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70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</row>
    <row r="279" spans="1:112" x14ac:dyDescent="0.2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70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70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70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</row>
    <row r="280" spans="1:112" x14ac:dyDescent="0.2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70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70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70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</row>
  </sheetData>
  <sheetProtection selectLockedCells="1" selectUnlockedCells="1"/>
  <mergeCells count="124">
    <mergeCell ref="N2:Q2"/>
    <mergeCell ref="R2:W2"/>
    <mergeCell ref="X2:AG2"/>
    <mergeCell ref="AH2:AM2"/>
    <mergeCell ref="AN2:AR2"/>
    <mergeCell ref="AS2:AZ2"/>
    <mergeCell ref="BA2:BE2"/>
    <mergeCell ref="BF2:BK2"/>
    <mergeCell ref="AE4:AE5"/>
    <mergeCell ref="AF4:AG4"/>
    <mergeCell ref="AK4:AK5"/>
    <mergeCell ref="BG3:BG5"/>
    <mergeCell ref="BH3:BH5"/>
    <mergeCell ref="BC4:BC5"/>
    <mergeCell ref="BD4:BE4"/>
    <mergeCell ref="BA3:BA5"/>
    <mergeCell ref="BB3:BB5"/>
    <mergeCell ref="BC3:BE3"/>
    <mergeCell ref="BF3:BF5"/>
    <mergeCell ref="AO3:AO5"/>
    <mergeCell ref="AB3:AB5"/>
    <mergeCell ref="AC3:AC5"/>
    <mergeCell ref="AD3:AG3"/>
    <mergeCell ref="AH3:AH5"/>
    <mergeCell ref="BU3:BW3"/>
    <mergeCell ref="BU4:BU5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BX2:CC2"/>
    <mergeCell ref="CZ4:DA4"/>
    <mergeCell ref="CY3:DA3"/>
    <mergeCell ref="CX3:CX5"/>
    <mergeCell ref="CQ3:CQ5"/>
    <mergeCell ref="CR3:CR5"/>
    <mergeCell ref="CL3:CL5"/>
    <mergeCell ref="CT4:CU4"/>
    <mergeCell ref="CV3:CV5"/>
    <mergeCell ref="CW3:CW5"/>
    <mergeCell ref="CY4:CY5"/>
    <mergeCell ref="CM3:CO3"/>
    <mergeCell ref="CP3:CP5"/>
    <mergeCell ref="CM4:CM5"/>
    <mergeCell ref="CN4:CO4"/>
    <mergeCell ref="CV2:DA2"/>
    <mergeCell ref="BZ3:BZ5"/>
    <mergeCell ref="CA3:CC3"/>
    <mergeCell ref="CA4:CA5"/>
    <mergeCell ref="CS3:CU3"/>
    <mergeCell ref="CS4:CS5"/>
    <mergeCell ref="CJ3:CJ5"/>
    <mergeCell ref="CK3:CK5"/>
    <mergeCell ref="CB4:CC4"/>
    <mergeCell ref="CJ2:CO2"/>
    <mergeCell ref="CP2:CU2"/>
    <mergeCell ref="AJ3:AJ5"/>
    <mergeCell ref="AL4:AM4"/>
    <mergeCell ref="AD4:AD5"/>
    <mergeCell ref="AT3:AT5"/>
    <mergeCell ref="AU3:AU5"/>
    <mergeCell ref="AV3:AV5"/>
    <mergeCell ref="AW3:AZ3"/>
    <mergeCell ref="AW4:AW5"/>
    <mergeCell ref="AX4:AX5"/>
    <mergeCell ref="AY4:AZ4"/>
    <mergeCell ref="AP4:AP5"/>
    <mergeCell ref="AQ4:AR4"/>
    <mergeCell ref="AS3:AS5"/>
    <mergeCell ref="BJ4:BK4"/>
    <mergeCell ref="BN3:BN5"/>
    <mergeCell ref="CD2:CI2"/>
    <mergeCell ref="CD3:CD5"/>
    <mergeCell ref="CE3:CE5"/>
    <mergeCell ref="CF3:CF5"/>
    <mergeCell ref="CG3:CI3"/>
    <mergeCell ref="CG4:CG5"/>
    <mergeCell ref="CH4:CI4"/>
    <mergeCell ref="BL2:BQ2"/>
    <mergeCell ref="AP3:AR3"/>
    <mergeCell ref="BR2:BW2"/>
    <mergeCell ref="U3:W3"/>
    <mergeCell ref="X3:X5"/>
    <mergeCell ref="Y3:Y5"/>
    <mergeCell ref="N3:N5"/>
    <mergeCell ref="O3:O5"/>
    <mergeCell ref="P3:P5"/>
    <mergeCell ref="U4:U5"/>
    <mergeCell ref="V4:W4"/>
    <mergeCell ref="AN3:AN5"/>
    <mergeCell ref="Z3:Z5"/>
    <mergeCell ref="Q3:Q5"/>
    <mergeCell ref="AA3:AA5"/>
    <mergeCell ref="R3:R5"/>
    <mergeCell ref="S3:S5"/>
    <mergeCell ref="T3:T5"/>
    <mergeCell ref="AI3:AI5"/>
    <mergeCell ref="AK3:AM3"/>
    <mergeCell ref="BL3:BL5"/>
    <mergeCell ref="BM3:BM5"/>
    <mergeCell ref="BI4:BI5"/>
    <mergeCell ref="BI3:BK3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K3:K5"/>
    <mergeCell ref="L3:L5"/>
    <mergeCell ref="K2:M2"/>
    <mergeCell ref="C3:C5"/>
    <mergeCell ref="D3:D5"/>
    <mergeCell ref="E3:E5"/>
    <mergeCell ref="F3:F5"/>
    <mergeCell ref="G3:G5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1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DG576"/>
  <sheetViews>
    <sheetView topLeftCell="A2" zoomScale="90" zoomScaleNormal="90" workbookViewId="0">
      <pane xSplit="2" ySplit="4" topLeftCell="AT75" activePane="bottomRight" state="frozen"/>
      <selection activeCell="A2" sqref="A2"/>
      <selection pane="topRight" activeCell="C2" sqref="C2"/>
      <selection pane="bottomLeft" activeCell="A5" sqref="A5"/>
      <selection pane="bottomRight" activeCell="B106" sqref="B106"/>
    </sheetView>
  </sheetViews>
  <sheetFormatPr defaultRowHeight="12.75" x14ac:dyDescent="0.2"/>
  <cols>
    <col min="1" max="1" width="5.28515625" style="48" customWidth="1"/>
    <col min="2" max="2" width="33.140625" style="20" customWidth="1"/>
    <col min="3" max="3" width="10.42578125" style="49" customWidth="1"/>
    <col min="4" max="4" width="8" style="20" customWidth="1"/>
    <col min="5" max="5" width="9.140625" style="20"/>
    <col min="6" max="6" width="8.7109375" style="20" customWidth="1"/>
    <col min="7" max="7" width="9.5703125" style="20" bestFit="1" customWidth="1"/>
    <col min="8" max="8" width="7.7109375" style="20" customWidth="1"/>
    <col min="9" max="9" width="9.140625" style="20"/>
    <col min="10" max="10" width="8.42578125" style="20" customWidth="1"/>
    <col min="11" max="11" width="11.5703125" style="49" customWidth="1"/>
    <col min="12" max="12" width="7.28515625" style="20" customWidth="1"/>
    <col min="13" max="14" width="7" style="20" customWidth="1"/>
    <col min="15" max="15" width="7.140625" style="20" customWidth="1"/>
    <col min="16" max="18" width="7" style="20" customWidth="1"/>
    <col min="19" max="19" width="9.140625" style="20"/>
    <col min="20" max="20" width="7.5703125" style="20" customWidth="1"/>
    <col min="21" max="21" width="8.5703125" style="20" customWidth="1"/>
    <col min="22" max="22" width="8.7109375" style="20" customWidth="1"/>
    <col min="23" max="23" width="10.5703125" style="20" customWidth="1"/>
    <col min="24" max="24" width="7.5703125" style="20" customWidth="1"/>
    <col min="25" max="26" width="8.42578125" style="20" customWidth="1"/>
    <col min="27" max="27" width="9.140625" style="20"/>
    <col min="28" max="28" width="8" style="20" customWidth="1"/>
    <col min="29" max="29" width="9" style="20" customWidth="1"/>
    <col min="30" max="30" width="8.5703125" style="20" customWidth="1"/>
    <col min="31" max="31" width="9.140625" style="20"/>
    <col min="32" max="32" width="7.7109375" style="20" customWidth="1"/>
    <col min="33" max="33" width="8.42578125" style="20" customWidth="1"/>
    <col min="34" max="34" width="7.7109375" style="20" customWidth="1"/>
    <col min="35" max="35" width="9.140625" style="20"/>
    <col min="36" max="36" width="6.85546875" style="20" customWidth="1"/>
    <col min="37" max="37" width="9.140625" style="20"/>
    <col min="38" max="38" width="7.5703125" style="20" customWidth="1"/>
    <col min="39" max="39" width="9.140625" style="20"/>
    <col min="40" max="40" width="7.7109375" style="20" customWidth="1"/>
    <col min="41" max="41" width="9.140625" style="20"/>
    <col min="42" max="42" width="8.28515625" style="20" customWidth="1"/>
    <col min="43" max="43" width="7.42578125" style="20" customWidth="1"/>
    <col min="44" max="44" width="7.85546875" style="20" customWidth="1"/>
    <col min="45" max="45" width="8" style="20" customWidth="1"/>
    <col min="46" max="47" width="5.7109375" style="20" customWidth="1"/>
    <col min="48" max="49" width="7" style="20" customWidth="1"/>
    <col min="50" max="58" width="5.7109375" style="20" customWidth="1"/>
    <col min="59" max="59" width="7.140625" style="20" customWidth="1"/>
    <col min="60" max="60" width="7" style="20" customWidth="1"/>
    <col min="61" max="61" width="5.7109375" style="20" customWidth="1"/>
    <col min="62" max="62" width="6.7109375" style="20" customWidth="1"/>
    <col min="63" max="63" width="6.5703125" style="20" customWidth="1"/>
    <col min="64" max="64" width="7.7109375" style="20" customWidth="1"/>
    <col min="65" max="65" width="5.42578125" style="20" customWidth="1"/>
    <col min="66" max="66" width="8.5703125" style="20" customWidth="1"/>
    <col min="67" max="68" width="6.42578125" style="20" customWidth="1"/>
    <col min="69" max="69" width="6.7109375" style="20" customWidth="1"/>
    <col min="70" max="70" width="5.140625" style="20" customWidth="1"/>
    <col min="71" max="71" width="7" style="20" customWidth="1"/>
    <col min="72" max="72" width="6.85546875" style="20" customWidth="1"/>
    <col min="73" max="78" width="6.42578125" style="20" customWidth="1"/>
    <col min="79" max="79" width="8" style="20" customWidth="1"/>
    <col min="80" max="80" width="7" style="20" customWidth="1"/>
    <col min="81" max="81" width="6.28515625" style="20" customWidth="1"/>
    <col min="82" max="86" width="5.85546875" style="20" customWidth="1"/>
    <col min="87" max="87" width="8.28515625" style="20" customWidth="1"/>
    <col min="88" max="88" width="7.140625" style="20" customWidth="1"/>
    <col min="89" max="89" width="7.28515625" style="20" customWidth="1"/>
    <col min="90" max="90" width="5.85546875" style="20" customWidth="1"/>
    <col min="91" max="16384" width="9.140625" style="20"/>
  </cols>
  <sheetData>
    <row r="1" spans="1:90" ht="33" customHeight="1" x14ac:dyDescent="0.2">
      <c r="A1" s="254" t="s">
        <v>37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</row>
    <row r="2" spans="1:90" s="259" customFormat="1" ht="33" customHeight="1" x14ac:dyDescent="0.2">
      <c r="A2" s="258"/>
    </row>
    <row r="3" spans="1:90" ht="88.5" customHeight="1" x14ac:dyDescent="0.2">
      <c r="A3" s="251" t="s">
        <v>0</v>
      </c>
      <c r="B3" s="255" t="s">
        <v>59</v>
      </c>
      <c r="C3" s="188" t="s">
        <v>61</v>
      </c>
      <c r="D3" s="248"/>
      <c r="E3" s="248"/>
      <c r="F3" s="189"/>
      <c r="G3" s="188" t="s">
        <v>62</v>
      </c>
      <c r="H3" s="248"/>
      <c r="I3" s="248"/>
      <c r="J3" s="189"/>
      <c r="K3" s="188" t="s">
        <v>63</v>
      </c>
      <c r="L3" s="248"/>
      <c r="M3" s="248"/>
      <c r="N3" s="189"/>
      <c r="O3" s="188" t="s">
        <v>125</v>
      </c>
      <c r="P3" s="248"/>
      <c r="Q3" s="248"/>
      <c r="R3" s="189"/>
      <c r="S3" s="188" t="s">
        <v>31</v>
      </c>
      <c r="T3" s="248"/>
      <c r="U3" s="248"/>
      <c r="V3" s="189"/>
      <c r="W3" s="188" t="s">
        <v>32</v>
      </c>
      <c r="X3" s="248"/>
      <c r="Y3" s="248"/>
      <c r="Z3" s="189"/>
      <c r="AA3" s="188" t="s">
        <v>33</v>
      </c>
      <c r="AB3" s="248"/>
      <c r="AC3" s="248"/>
      <c r="AD3" s="189"/>
      <c r="AE3" s="188" t="s">
        <v>126</v>
      </c>
      <c r="AF3" s="248"/>
      <c r="AG3" s="248"/>
      <c r="AH3" s="189"/>
      <c r="AI3" s="188" t="s">
        <v>35</v>
      </c>
      <c r="AJ3" s="248"/>
      <c r="AK3" s="248"/>
      <c r="AL3" s="189"/>
      <c r="AM3" s="188" t="s">
        <v>36</v>
      </c>
      <c r="AN3" s="248"/>
      <c r="AO3" s="248"/>
      <c r="AP3" s="189"/>
      <c r="AQ3" s="188" t="s">
        <v>93</v>
      </c>
      <c r="AR3" s="248"/>
      <c r="AS3" s="248"/>
      <c r="AT3" s="189"/>
      <c r="AU3" s="188" t="s">
        <v>94</v>
      </c>
      <c r="AV3" s="248"/>
      <c r="AW3" s="248"/>
      <c r="AX3" s="189"/>
      <c r="AY3" s="188" t="s">
        <v>95</v>
      </c>
      <c r="AZ3" s="248"/>
      <c r="BA3" s="248"/>
      <c r="BB3" s="189"/>
      <c r="BC3" s="188" t="s">
        <v>127</v>
      </c>
      <c r="BD3" s="248"/>
      <c r="BE3" s="248"/>
      <c r="BF3" s="189"/>
      <c r="BG3" s="188" t="s">
        <v>142</v>
      </c>
      <c r="BH3" s="248"/>
      <c r="BI3" s="248"/>
      <c r="BJ3" s="189"/>
      <c r="BK3" s="188" t="s">
        <v>141</v>
      </c>
      <c r="BL3" s="248"/>
      <c r="BM3" s="248"/>
      <c r="BN3" s="189"/>
      <c r="BO3" s="188" t="s">
        <v>128</v>
      </c>
      <c r="BP3" s="248"/>
      <c r="BQ3" s="248"/>
      <c r="BR3" s="189"/>
      <c r="BS3" s="188" t="s">
        <v>129</v>
      </c>
      <c r="BT3" s="248"/>
      <c r="BU3" s="248"/>
      <c r="BV3" s="189"/>
      <c r="BW3" s="188" t="s">
        <v>101</v>
      </c>
      <c r="BX3" s="248"/>
      <c r="BY3" s="248"/>
      <c r="BZ3" s="189"/>
      <c r="CA3" s="188" t="s">
        <v>102</v>
      </c>
      <c r="CB3" s="248"/>
      <c r="CC3" s="248"/>
      <c r="CD3" s="189"/>
      <c r="CE3" s="188" t="s">
        <v>105</v>
      </c>
      <c r="CF3" s="248"/>
      <c r="CG3" s="248"/>
      <c r="CH3" s="189"/>
      <c r="CI3" s="188" t="s">
        <v>130</v>
      </c>
      <c r="CJ3" s="248"/>
      <c r="CK3" s="248"/>
      <c r="CL3" s="189"/>
    </row>
    <row r="4" spans="1:90" ht="12.75" customHeight="1" x14ac:dyDescent="0.2">
      <c r="A4" s="252"/>
      <c r="B4" s="256"/>
      <c r="C4" s="233" t="s">
        <v>28</v>
      </c>
      <c r="D4" s="188" t="s">
        <v>26</v>
      </c>
      <c r="E4" s="248"/>
      <c r="F4" s="189"/>
      <c r="G4" s="233" t="s">
        <v>28</v>
      </c>
      <c r="H4" s="188" t="s">
        <v>26</v>
      </c>
      <c r="I4" s="248"/>
      <c r="J4" s="189"/>
      <c r="K4" s="233" t="s">
        <v>28</v>
      </c>
      <c r="L4" s="188" t="s">
        <v>26</v>
      </c>
      <c r="M4" s="248"/>
      <c r="N4" s="189"/>
      <c r="O4" s="249" t="s">
        <v>28</v>
      </c>
      <c r="P4" s="188" t="s">
        <v>26</v>
      </c>
      <c r="Q4" s="248"/>
      <c r="R4" s="189"/>
      <c r="S4" s="249" t="s">
        <v>28</v>
      </c>
      <c r="T4" s="188" t="s">
        <v>26</v>
      </c>
      <c r="U4" s="248"/>
      <c r="V4" s="189"/>
      <c r="W4" s="249" t="s">
        <v>28</v>
      </c>
      <c r="X4" s="188" t="s">
        <v>26</v>
      </c>
      <c r="Y4" s="248"/>
      <c r="Z4" s="189"/>
      <c r="AA4" s="249" t="s">
        <v>28</v>
      </c>
      <c r="AB4" s="188" t="s">
        <v>26</v>
      </c>
      <c r="AC4" s="248"/>
      <c r="AD4" s="189"/>
      <c r="AE4" s="249" t="s">
        <v>28</v>
      </c>
      <c r="AF4" s="188" t="s">
        <v>26</v>
      </c>
      <c r="AG4" s="248"/>
      <c r="AH4" s="189"/>
      <c r="AI4" s="249" t="s">
        <v>28</v>
      </c>
      <c r="AJ4" s="188" t="s">
        <v>26</v>
      </c>
      <c r="AK4" s="248"/>
      <c r="AL4" s="189"/>
      <c r="AM4" s="249" t="s">
        <v>28</v>
      </c>
      <c r="AN4" s="188" t="s">
        <v>26</v>
      </c>
      <c r="AO4" s="248"/>
      <c r="AP4" s="189"/>
      <c r="AQ4" s="249" t="s">
        <v>28</v>
      </c>
      <c r="AR4" s="188" t="s">
        <v>26</v>
      </c>
      <c r="AS4" s="248"/>
      <c r="AT4" s="189"/>
      <c r="AU4" s="249" t="s">
        <v>28</v>
      </c>
      <c r="AV4" s="188" t="s">
        <v>26</v>
      </c>
      <c r="AW4" s="248"/>
      <c r="AX4" s="189"/>
      <c r="AY4" s="249" t="s">
        <v>28</v>
      </c>
      <c r="AZ4" s="188" t="s">
        <v>26</v>
      </c>
      <c r="BA4" s="248"/>
      <c r="BB4" s="189"/>
      <c r="BC4" s="249" t="s">
        <v>28</v>
      </c>
      <c r="BD4" s="188" t="s">
        <v>26</v>
      </c>
      <c r="BE4" s="248"/>
      <c r="BF4" s="189"/>
      <c r="BG4" s="249" t="s">
        <v>28</v>
      </c>
      <c r="BH4" s="188" t="s">
        <v>26</v>
      </c>
      <c r="BI4" s="248"/>
      <c r="BJ4" s="189"/>
      <c r="BK4" s="249" t="s">
        <v>28</v>
      </c>
      <c r="BL4" s="188" t="s">
        <v>26</v>
      </c>
      <c r="BM4" s="248"/>
      <c r="BN4" s="189"/>
      <c r="BO4" s="249" t="s">
        <v>28</v>
      </c>
      <c r="BP4" s="188" t="s">
        <v>26</v>
      </c>
      <c r="BQ4" s="248"/>
      <c r="BR4" s="189"/>
      <c r="BS4" s="249" t="s">
        <v>28</v>
      </c>
      <c r="BT4" s="188" t="s">
        <v>26</v>
      </c>
      <c r="BU4" s="248"/>
      <c r="BV4" s="189"/>
      <c r="BW4" s="249" t="s">
        <v>28</v>
      </c>
      <c r="BX4" s="188" t="s">
        <v>26</v>
      </c>
      <c r="BY4" s="248"/>
      <c r="BZ4" s="189"/>
      <c r="CA4" s="249" t="s">
        <v>28</v>
      </c>
      <c r="CB4" s="188" t="s">
        <v>26</v>
      </c>
      <c r="CC4" s="248"/>
      <c r="CD4" s="189"/>
      <c r="CE4" s="249" t="s">
        <v>28</v>
      </c>
      <c r="CF4" s="188" t="s">
        <v>26</v>
      </c>
      <c r="CG4" s="248"/>
      <c r="CH4" s="189"/>
      <c r="CI4" s="249" t="s">
        <v>28</v>
      </c>
      <c r="CJ4" s="188" t="s">
        <v>26</v>
      </c>
      <c r="CK4" s="248"/>
      <c r="CL4" s="189"/>
    </row>
    <row r="5" spans="1:90" ht="72" customHeight="1" x14ac:dyDescent="0.2">
      <c r="A5" s="253"/>
      <c r="B5" s="257"/>
      <c r="C5" s="235"/>
      <c r="D5" s="45" t="s">
        <v>29</v>
      </c>
      <c r="E5" s="45" t="s">
        <v>5</v>
      </c>
      <c r="F5" s="45" t="s">
        <v>16</v>
      </c>
      <c r="G5" s="235"/>
      <c r="H5" s="45" t="s">
        <v>29</v>
      </c>
      <c r="I5" s="45" t="s">
        <v>5</v>
      </c>
      <c r="J5" s="45" t="s">
        <v>16</v>
      </c>
      <c r="K5" s="235"/>
      <c r="L5" s="45" t="s">
        <v>29</v>
      </c>
      <c r="M5" s="45" t="s">
        <v>5</v>
      </c>
      <c r="N5" s="45" t="s">
        <v>16</v>
      </c>
      <c r="O5" s="250"/>
      <c r="P5" s="45" t="s">
        <v>29</v>
      </c>
      <c r="Q5" s="45" t="s">
        <v>5</v>
      </c>
      <c r="R5" s="45" t="s">
        <v>16</v>
      </c>
      <c r="S5" s="250"/>
      <c r="T5" s="45" t="s">
        <v>29</v>
      </c>
      <c r="U5" s="45" t="s">
        <v>5</v>
      </c>
      <c r="V5" s="45" t="s">
        <v>16</v>
      </c>
      <c r="W5" s="250"/>
      <c r="X5" s="45" t="s">
        <v>29</v>
      </c>
      <c r="Y5" s="45" t="s">
        <v>5</v>
      </c>
      <c r="Z5" s="45" t="s">
        <v>16</v>
      </c>
      <c r="AA5" s="250"/>
      <c r="AB5" s="45" t="s">
        <v>29</v>
      </c>
      <c r="AC5" s="45" t="s">
        <v>5</v>
      </c>
      <c r="AD5" s="45" t="s">
        <v>16</v>
      </c>
      <c r="AE5" s="250"/>
      <c r="AF5" s="45" t="s">
        <v>29</v>
      </c>
      <c r="AG5" s="45" t="s">
        <v>5</v>
      </c>
      <c r="AH5" s="45" t="s">
        <v>16</v>
      </c>
      <c r="AI5" s="250"/>
      <c r="AJ5" s="45" t="s">
        <v>29</v>
      </c>
      <c r="AK5" s="45" t="s">
        <v>5</v>
      </c>
      <c r="AL5" s="45" t="s">
        <v>16</v>
      </c>
      <c r="AM5" s="250"/>
      <c r="AN5" s="45" t="s">
        <v>29</v>
      </c>
      <c r="AO5" s="45" t="s">
        <v>5</v>
      </c>
      <c r="AP5" s="45" t="s">
        <v>16</v>
      </c>
      <c r="AQ5" s="250"/>
      <c r="AR5" s="45" t="s">
        <v>29</v>
      </c>
      <c r="AS5" s="45" t="s">
        <v>5</v>
      </c>
      <c r="AT5" s="45" t="s">
        <v>16</v>
      </c>
      <c r="AU5" s="250"/>
      <c r="AV5" s="45" t="s">
        <v>29</v>
      </c>
      <c r="AW5" s="45" t="s">
        <v>5</v>
      </c>
      <c r="AX5" s="45" t="s">
        <v>16</v>
      </c>
      <c r="AY5" s="250"/>
      <c r="AZ5" s="45" t="s">
        <v>29</v>
      </c>
      <c r="BA5" s="45" t="s">
        <v>5</v>
      </c>
      <c r="BB5" s="45" t="s">
        <v>16</v>
      </c>
      <c r="BC5" s="250"/>
      <c r="BD5" s="45" t="s">
        <v>29</v>
      </c>
      <c r="BE5" s="45" t="s">
        <v>5</v>
      </c>
      <c r="BF5" s="45" t="s">
        <v>16</v>
      </c>
      <c r="BG5" s="250"/>
      <c r="BH5" s="45" t="s">
        <v>29</v>
      </c>
      <c r="BI5" s="45" t="s">
        <v>5</v>
      </c>
      <c r="BJ5" s="45" t="s">
        <v>16</v>
      </c>
      <c r="BK5" s="250"/>
      <c r="BL5" s="45" t="s">
        <v>29</v>
      </c>
      <c r="BM5" s="45" t="s">
        <v>5</v>
      </c>
      <c r="BN5" s="45" t="s">
        <v>16</v>
      </c>
      <c r="BO5" s="250"/>
      <c r="BP5" s="45" t="s">
        <v>29</v>
      </c>
      <c r="BQ5" s="45" t="s">
        <v>5</v>
      </c>
      <c r="BR5" s="45" t="s">
        <v>16</v>
      </c>
      <c r="BS5" s="250"/>
      <c r="BT5" s="45" t="s">
        <v>29</v>
      </c>
      <c r="BU5" s="45" t="s">
        <v>5</v>
      </c>
      <c r="BV5" s="45" t="s">
        <v>16</v>
      </c>
      <c r="BW5" s="250"/>
      <c r="BX5" s="45" t="s">
        <v>29</v>
      </c>
      <c r="BY5" s="45" t="s">
        <v>5</v>
      </c>
      <c r="BZ5" s="45" t="s">
        <v>16</v>
      </c>
      <c r="CA5" s="250"/>
      <c r="CB5" s="45" t="s">
        <v>29</v>
      </c>
      <c r="CC5" s="45" t="s">
        <v>5</v>
      </c>
      <c r="CD5" s="45" t="s">
        <v>16</v>
      </c>
      <c r="CE5" s="250"/>
      <c r="CF5" s="45" t="s">
        <v>29</v>
      </c>
      <c r="CG5" s="45" t="s">
        <v>5</v>
      </c>
      <c r="CH5" s="45" t="s">
        <v>16</v>
      </c>
      <c r="CI5" s="250"/>
      <c r="CJ5" s="45" t="s">
        <v>29</v>
      </c>
      <c r="CK5" s="45" t="s">
        <v>5</v>
      </c>
      <c r="CL5" s="45" t="s">
        <v>16</v>
      </c>
    </row>
    <row r="6" spans="1:90" s="33" customFormat="1" ht="15.75" x14ac:dyDescent="0.2">
      <c r="A6" s="108"/>
      <c r="B6" s="23" t="s">
        <v>254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</row>
    <row r="7" spans="1:90" x14ac:dyDescent="0.2">
      <c r="A7" s="109">
        <v>1</v>
      </c>
      <c r="B7" s="109" t="s">
        <v>166</v>
      </c>
      <c r="C7" s="50">
        <f>'свод разд2'!F7</f>
        <v>43</v>
      </c>
      <c r="D7" s="27"/>
      <c r="E7" s="27">
        <f>I7+M7</f>
        <v>30</v>
      </c>
      <c r="F7" s="27">
        <f>J7+N7</f>
        <v>3</v>
      </c>
      <c r="G7" s="46">
        <v>43</v>
      </c>
      <c r="H7" s="27"/>
      <c r="I7" s="27">
        <v>30</v>
      </c>
      <c r="J7" s="27">
        <v>3</v>
      </c>
      <c r="K7" s="50">
        <f>'свод разд2'!M7</f>
        <v>0</v>
      </c>
      <c r="L7" s="27"/>
      <c r="M7" s="27"/>
      <c r="N7" s="27"/>
      <c r="O7" s="47">
        <v>22</v>
      </c>
      <c r="P7" s="27"/>
      <c r="Q7" s="27">
        <v>14</v>
      </c>
      <c r="R7" s="27">
        <v>2</v>
      </c>
      <c r="S7" s="47">
        <v>89</v>
      </c>
      <c r="T7" s="27"/>
      <c r="U7" s="27">
        <v>69</v>
      </c>
      <c r="V7" s="27">
        <v>9</v>
      </c>
      <c r="W7" s="47">
        <v>63</v>
      </c>
      <c r="X7" s="27"/>
      <c r="Y7" s="27">
        <v>54</v>
      </c>
      <c r="Z7" s="27">
        <v>10</v>
      </c>
      <c r="AA7" s="47">
        <v>28</v>
      </c>
      <c r="AB7" s="27"/>
      <c r="AC7" s="27">
        <v>25</v>
      </c>
      <c r="AD7" s="27">
        <v>3</v>
      </c>
      <c r="AE7" s="47"/>
      <c r="AF7" s="27"/>
      <c r="AG7" s="27"/>
      <c r="AH7" s="27"/>
      <c r="AI7" s="47"/>
      <c r="AJ7" s="27"/>
      <c r="AK7" s="27"/>
      <c r="AL7" s="27"/>
      <c r="AM7" s="47"/>
      <c r="AN7" s="27"/>
      <c r="AO7" s="27"/>
      <c r="AP7" s="27"/>
      <c r="AQ7" s="47"/>
      <c r="AR7" s="27"/>
      <c r="AS7" s="27"/>
      <c r="AT7" s="27"/>
      <c r="AU7" s="47"/>
      <c r="AV7" s="27"/>
      <c r="AW7" s="27"/>
      <c r="AX7" s="27"/>
      <c r="AY7" s="47">
        <v>2</v>
      </c>
      <c r="AZ7" s="27">
        <v>1</v>
      </c>
      <c r="BA7" s="27">
        <v>2</v>
      </c>
      <c r="BB7" s="27"/>
      <c r="BC7" s="47"/>
      <c r="BD7" s="27"/>
      <c r="BE7" s="27"/>
      <c r="BF7" s="27"/>
      <c r="BG7" s="47">
        <v>1</v>
      </c>
      <c r="BH7" s="27">
        <v>1</v>
      </c>
      <c r="BI7" s="27">
        <v>1</v>
      </c>
      <c r="BJ7" s="27"/>
      <c r="BK7" s="47">
        <v>1</v>
      </c>
      <c r="BL7" s="27">
        <v>1</v>
      </c>
      <c r="BM7" s="27">
        <v>1</v>
      </c>
      <c r="BN7" s="27"/>
      <c r="BO7" s="47"/>
      <c r="BP7" s="27"/>
      <c r="BQ7" s="27"/>
      <c r="BR7" s="27"/>
      <c r="BS7" s="47"/>
      <c r="BT7" s="27"/>
      <c r="BU7" s="27"/>
      <c r="BV7" s="27"/>
      <c r="BW7" s="47"/>
      <c r="BX7" s="27"/>
      <c r="BY7" s="27"/>
      <c r="BZ7" s="27"/>
      <c r="CA7" s="47"/>
      <c r="CB7" s="27"/>
      <c r="CC7" s="27"/>
      <c r="CD7" s="27"/>
      <c r="CE7" s="47"/>
      <c r="CF7" s="27"/>
      <c r="CG7" s="27"/>
      <c r="CH7" s="27"/>
      <c r="CI7" s="47"/>
      <c r="CJ7" s="27"/>
      <c r="CK7" s="27"/>
      <c r="CL7" s="27"/>
    </row>
    <row r="8" spans="1:90" x14ac:dyDescent="0.2">
      <c r="A8" s="109">
        <v>2</v>
      </c>
      <c r="B8" s="109" t="s">
        <v>167</v>
      </c>
      <c r="C8" s="50">
        <f>'свод разд2'!F8</f>
        <v>54</v>
      </c>
      <c r="D8" s="27"/>
      <c r="E8" s="27">
        <f t="shared" ref="E8:E15" si="0">I8+M8</f>
        <v>45</v>
      </c>
      <c r="F8" s="27">
        <f t="shared" ref="F8:F15" si="1">J8+N8</f>
        <v>1</v>
      </c>
      <c r="G8" s="46">
        <v>54</v>
      </c>
      <c r="H8" s="27"/>
      <c r="I8" s="27">
        <v>45</v>
      </c>
      <c r="J8" s="27">
        <v>1</v>
      </c>
      <c r="K8" s="50">
        <f>'свод разд2'!M8</f>
        <v>0</v>
      </c>
      <c r="L8" s="27"/>
      <c r="M8" s="27"/>
      <c r="N8" s="27"/>
      <c r="O8" s="47">
        <v>22</v>
      </c>
      <c r="P8" s="27"/>
      <c r="Q8" s="27">
        <v>16</v>
      </c>
      <c r="R8" s="27">
        <v>1</v>
      </c>
      <c r="S8" s="47">
        <v>145</v>
      </c>
      <c r="T8" s="27"/>
      <c r="U8" s="27">
        <v>136</v>
      </c>
      <c r="V8" s="27">
        <v>12</v>
      </c>
      <c r="W8" s="47">
        <v>123</v>
      </c>
      <c r="X8" s="27"/>
      <c r="Y8" s="27">
        <v>121</v>
      </c>
      <c r="Z8" s="27">
        <v>15</v>
      </c>
      <c r="AA8" s="47">
        <v>76</v>
      </c>
      <c r="AB8" s="27"/>
      <c r="AC8" s="27">
        <v>76</v>
      </c>
      <c r="AD8" s="27">
        <v>7</v>
      </c>
      <c r="AE8" s="47"/>
      <c r="AF8" s="27"/>
      <c r="AG8" s="27"/>
      <c r="AH8" s="27"/>
      <c r="AI8" s="47"/>
      <c r="AJ8" s="27"/>
      <c r="AK8" s="27"/>
      <c r="AL8" s="27"/>
      <c r="AM8" s="47"/>
      <c r="AN8" s="27"/>
      <c r="AO8" s="27"/>
      <c r="AP8" s="27"/>
      <c r="AQ8" s="47"/>
      <c r="AR8" s="27"/>
      <c r="AS8" s="27"/>
      <c r="AT8" s="27"/>
      <c r="AU8" s="47"/>
      <c r="AV8" s="27"/>
      <c r="AW8" s="27"/>
      <c r="AX8" s="27"/>
      <c r="AY8" s="47"/>
      <c r="AZ8" s="27"/>
      <c r="BA8" s="27"/>
      <c r="BB8" s="27"/>
      <c r="BC8" s="47"/>
      <c r="BD8" s="27"/>
      <c r="BE8" s="27"/>
      <c r="BF8" s="27"/>
      <c r="BG8" s="47">
        <v>1</v>
      </c>
      <c r="BH8" s="27">
        <v>1</v>
      </c>
      <c r="BI8" s="27">
        <v>1</v>
      </c>
      <c r="BJ8" s="27"/>
      <c r="BK8" s="47">
        <v>1</v>
      </c>
      <c r="BL8" s="27">
        <v>1</v>
      </c>
      <c r="BM8" s="27">
        <v>1</v>
      </c>
      <c r="BN8" s="27">
        <v>1</v>
      </c>
      <c r="BO8" s="47"/>
      <c r="BP8" s="27"/>
      <c r="BQ8" s="27"/>
      <c r="BR8" s="27"/>
      <c r="BS8" s="47"/>
      <c r="BT8" s="27"/>
      <c r="BU8" s="27"/>
      <c r="BV8" s="27"/>
      <c r="BW8" s="47"/>
      <c r="BX8" s="27"/>
      <c r="BY8" s="27"/>
      <c r="BZ8" s="27"/>
      <c r="CA8" s="47"/>
      <c r="CB8" s="27"/>
      <c r="CC8" s="27"/>
      <c r="CD8" s="27"/>
      <c r="CE8" s="47"/>
      <c r="CF8" s="27"/>
      <c r="CG8" s="27"/>
      <c r="CH8" s="27"/>
      <c r="CI8" s="47"/>
      <c r="CJ8" s="27"/>
      <c r="CK8" s="27"/>
      <c r="CL8" s="27"/>
    </row>
    <row r="9" spans="1:90" x14ac:dyDescent="0.2">
      <c r="A9" s="109">
        <v>3</v>
      </c>
      <c r="B9" s="109" t="s">
        <v>168</v>
      </c>
      <c r="C9" s="50">
        <f>'свод разд2'!F9</f>
        <v>11</v>
      </c>
      <c r="D9" s="27"/>
      <c r="E9" s="27">
        <f t="shared" si="0"/>
        <v>7</v>
      </c>
      <c r="F9" s="27">
        <f t="shared" si="1"/>
        <v>0</v>
      </c>
      <c r="G9" s="46">
        <v>11</v>
      </c>
      <c r="H9" s="27"/>
      <c r="I9" s="27">
        <v>7</v>
      </c>
      <c r="J9" s="27"/>
      <c r="K9" s="50">
        <f>'свод разд2'!M9</f>
        <v>0</v>
      </c>
      <c r="L9" s="27"/>
      <c r="M9" s="27"/>
      <c r="N9" s="27"/>
      <c r="O9" s="47">
        <v>1</v>
      </c>
      <c r="P9" s="27"/>
      <c r="Q9" s="27">
        <v>1</v>
      </c>
      <c r="R9" s="27"/>
      <c r="S9" s="47">
        <v>50</v>
      </c>
      <c r="T9" s="27"/>
      <c r="U9" s="27">
        <v>31</v>
      </c>
      <c r="V9" s="27"/>
      <c r="W9" s="47">
        <v>30</v>
      </c>
      <c r="X9" s="27"/>
      <c r="Y9" s="27">
        <v>18</v>
      </c>
      <c r="Z9" s="27"/>
      <c r="AA9" s="47">
        <v>30</v>
      </c>
      <c r="AB9" s="27"/>
      <c r="AC9" s="27">
        <v>17</v>
      </c>
      <c r="AD9" s="27"/>
      <c r="AE9" s="47"/>
      <c r="AF9" s="27"/>
      <c r="AG9" s="27"/>
      <c r="AH9" s="27"/>
      <c r="AI9" s="47"/>
      <c r="AJ9" s="27"/>
      <c r="AK9" s="27"/>
      <c r="AL9" s="27"/>
      <c r="AM9" s="47"/>
      <c r="AN9" s="27"/>
      <c r="AO9" s="27"/>
      <c r="AP9" s="27"/>
      <c r="AQ9" s="47"/>
      <c r="AR9" s="27"/>
      <c r="AS9" s="27"/>
      <c r="AT9" s="27"/>
      <c r="AU9" s="47"/>
      <c r="AV9" s="27"/>
      <c r="AW9" s="27"/>
      <c r="AX9" s="27"/>
      <c r="AY9" s="47"/>
      <c r="AZ9" s="27"/>
      <c r="BA9" s="27"/>
      <c r="BB9" s="27"/>
      <c r="BC9" s="47"/>
      <c r="BD9" s="27"/>
      <c r="BE9" s="27"/>
      <c r="BF9" s="27"/>
      <c r="BG9" s="47">
        <v>1</v>
      </c>
      <c r="BH9" s="27">
        <v>1</v>
      </c>
      <c r="BI9" s="27"/>
      <c r="BJ9" s="27"/>
      <c r="BK9" s="47">
        <v>2</v>
      </c>
      <c r="BL9" s="27">
        <v>1</v>
      </c>
      <c r="BM9" s="27">
        <v>1</v>
      </c>
      <c r="BN9" s="27"/>
      <c r="BO9" s="47"/>
      <c r="BP9" s="27"/>
      <c r="BQ9" s="27"/>
      <c r="BR9" s="27"/>
      <c r="BS9" s="47"/>
      <c r="BT9" s="27"/>
      <c r="BU9" s="27"/>
      <c r="BV9" s="27"/>
      <c r="BW9" s="47"/>
      <c r="BX9" s="27"/>
      <c r="BY9" s="27"/>
      <c r="BZ9" s="27"/>
      <c r="CA9" s="47"/>
      <c r="CB9" s="27"/>
      <c r="CC9" s="27"/>
      <c r="CD9" s="27"/>
      <c r="CE9" s="47"/>
      <c r="CF9" s="27"/>
      <c r="CG9" s="27"/>
      <c r="CH9" s="27"/>
      <c r="CI9" s="47"/>
      <c r="CJ9" s="27"/>
      <c r="CK9" s="27"/>
      <c r="CL9" s="27"/>
    </row>
    <row r="10" spans="1:90" x14ac:dyDescent="0.2">
      <c r="A10" s="109">
        <v>4</v>
      </c>
      <c r="B10" s="109" t="s">
        <v>169</v>
      </c>
      <c r="C10" s="50">
        <f>'свод разд2'!F10</f>
        <v>46</v>
      </c>
      <c r="D10" s="27"/>
      <c r="E10" s="27">
        <f t="shared" si="0"/>
        <v>32</v>
      </c>
      <c r="F10" s="27">
        <f t="shared" si="1"/>
        <v>1</v>
      </c>
      <c r="G10" s="46">
        <v>46</v>
      </c>
      <c r="H10" s="27"/>
      <c r="I10" s="27">
        <v>32</v>
      </c>
      <c r="J10" s="27">
        <v>1</v>
      </c>
      <c r="K10" s="50">
        <f>'свод разд2'!M10</f>
        <v>0</v>
      </c>
      <c r="L10" s="27"/>
      <c r="M10" s="27"/>
      <c r="N10" s="27"/>
      <c r="O10" s="47">
        <v>28</v>
      </c>
      <c r="P10" s="27"/>
      <c r="Q10" s="27">
        <v>21</v>
      </c>
      <c r="R10" s="27">
        <v>1</v>
      </c>
      <c r="S10" s="47">
        <v>80</v>
      </c>
      <c r="T10" s="27"/>
      <c r="U10" s="27">
        <v>70</v>
      </c>
      <c r="V10" s="27">
        <v>10</v>
      </c>
      <c r="W10" s="47"/>
      <c r="X10" s="27"/>
      <c r="Y10" s="27"/>
      <c r="Z10" s="27"/>
      <c r="AA10" s="47">
        <v>10</v>
      </c>
      <c r="AB10" s="27"/>
      <c r="AC10" s="27">
        <v>9</v>
      </c>
      <c r="AD10" s="27"/>
      <c r="AE10" s="47">
        <v>20</v>
      </c>
      <c r="AF10" s="27"/>
      <c r="AG10" s="27">
        <v>20</v>
      </c>
      <c r="AH10" s="27"/>
      <c r="AI10" s="47">
        <v>59</v>
      </c>
      <c r="AJ10" s="27"/>
      <c r="AK10" s="27">
        <v>59</v>
      </c>
      <c r="AL10" s="27">
        <v>5</v>
      </c>
      <c r="AM10" s="47"/>
      <c r="AN10" s="27"/>
      <c r="AO10" s="27"/>
      <c r="AP10" s="27"/>
      <c r="AQ10" s="47"/>
      <c r="AR10" s="27"/>
      <c r="AS10" s="27"/>
      <c r="AT10" s="27"/>
      <c r="AU10" s="47"/>
      <c r="AV10" s="27"/>
      <c r="AW10" s="27"/>
      <c r="AX10" s="27"/>
      <c r="AY10" s="47"/>
      <c r="AZ10" s="27"/>
      <c r="BA10" s="27"/>
      <c r="BB10" s="27"/>
      <c r="BC10" s="47"/>
      <c r="BD10" s="27"/>
      <c r="BE10" s="27"/>
      <c r="BF10" s="27"/>
      <c r="BG10" s="47">
        <v>1</v>
      </c>
      <c r="BH10" s="27">
        <v>1</v>
      </c>
      <c r="BI10" s="27">
        <v>1</v>
      </c>
      <c r="BJ10" s="27"/>
      <c r="BK10" s="47">
        <v>2</v>
      </c>
      <c r="BL10" s="27">
        <v>2</v>
      </c>
      <c r="BM10" s="27">
        <v>1</v>
      </c>
      <c r="BN10" s="27"/>
      <c r="BO10" s="47"/>
      <c r="BP10" s="27"/>
      <c r="BQ10" s="27"/>
      <c r="BR10" s="27"/>
      <c r="BS10" s="47"/>
      <c r="BT10" s="27"/>
      <c r="BU10" s="27"/>
      <c r="BV10" s="27"/>
      <c r="BW10" s="47"/>
      <c r="BX10" s="27"/>
      <c r="BY10" s="27"/>
      <c r="BZ10" s="27"/>
      <c r="CA10" s="47"/>
      <c r="CB10" s="27"/>
      <c r="CC10" s="27"/>
      <c r="CD10" s="27"/>
      <c r="CE10" s="47"/>
      <c r="CF10" s="27"/>
      <c r="CG10" s="27"/>
      <c r="CH10" s="27"/>
      <c r="CI10" s="47"/>
      <c r="CJ10" s="27"/>
      <c r="CK10" s="27"/>
      <c r="CL10" s="27"/>
    </row>
    <row r="11" spans="1:90" x14ac:dyDescent="0.2">
      <c r="A11" s="109">
        <v>5</v>
      </c>
      <c r="B11" s="109" t="s">
        <v>170</v>
      </c>
      <c r="C11" s="50">
        <f>'свод разд2'!F11</f>
        <v>28</v>
      </c>
      <c r="D11" s="27"/>
      <c r="E11" s="27">
        <f t="shared" si="0"/>
        <v>22</v>
      </c>
      <c r="F11" s="27">
        <f t="shared" si="1"/>
        <v>4</v>
      </c>
      <c r="G11" s="46">
        <v>28</v>
      </c>
      <c r="H11" s="27"/>
      <c r="I11" s="27">
        <v>22</v>
      </c>
      <c r="J11" s="27">
        <v>4</v>
      </c>
      <c r="K11" s="50">
        <f>'свод разд2'!M11</f>
        <v>0</v>
      </c>
      <c r="L11" s="27"/>
      <c r="M11" s="27"/>
      <c r="N11" s="27"/>
      <c r="O11" s="47">
        <v>13</v>
      </c>
      <c r="P11" s="27"/>
      <c r="Q11" s="27">
        <v>13</v>
      </c>
      <c r="R11" s="27">
        <v>2</v>
      </c>
      <c r="S11" s="47">
        <v>105</v>
      </c>
      <c r="T11" s="27"/>
      <c r="U11" s="27">
        <v>85</v>
      </c>
      <c r="V11" s="27">
        <v>43</v>
      </c>
      <c r="W11" s="47">
        <v>187</v>
      </c>
      <c r="X11" s="27"/>
      <c r="Y11" s="27">
        <v>179</v>
      </c>
      <c r="Z11" s="27">
        <v>43</v>
      </c>
      <c r="AA11" s="47">
        <v>32</v>
      </c>
      <c r="AB11" s="27"/>
      <c r="AC11" s="27">
        <v>27</v>
      </c>
      <c r="AD11" s="27">
        <v>9</v>
      </c>
      <c r="AE11" s="47"/>
      <c r="AF11" s="27"/>
      <c r="AG11" s="27"/>
      <c r="AH11" s="27"/>
      <c r="AI11" s="47"/>
      <c r="AJ11" s="27"/>
      <c r="AK11" s="27"/>
      <c r="AL11" s="27"/>
      <c r="AM11" s="47"/>
      <c r="AN11" s="27"/>
      <c r="AO11" s="27"/>
      <c r="AP11" s="27"/>
      <c r="AQ11" s="47"/>
      <c r="AR11" s="27"/>
      <c r="AS11" s="27"/>
      <c r="AT11" s="27"/>
      <c r="AU11" s="47"/>
      <c r="AV11" s="27"/>
      <c r="AW11" s="27"/>
      <c r="AX11" s="27"/>
      <c r="AY11" s="47"/>
      <c r="AZ11" s="27"/>
      <c r="BA11" s="27"/>
      <c r="BB11" s="27"/>
      <c r="BC11" s="47"/>
      <c r="BD11" s="27"/>
      <c r="BE11" s="27"/>
      <c r="BF11" s="27"/>
      <c r="BG11" s="47">
        <v>1</v>
      </c>
      <c r="BH11" s="27">
        <v>1</v>
      </c>
      <c r="BI11" s="27">
        <v>1</v>
      </c>
      <c r="BJ11" s="27"/>
      <c r="BK11" s="47">
        <v>1</v>
      </c>
      <c r="BL11" s="27">
        <v>1</v>
      </c>
      <c r="BM11" s="27">
        <v>1</v>
      </c>
      <c r="BN11" s="27"/>
      <c r="BO11" s="47"/>
      <c r="BP11" s="27"/>
      <c r="BQ11" s="27"/>
      <c r="BR11" s="27"/>
      <c r="BS11" s="47"/>
      <c r="BT11" s="27"/>
      <c r="BU11" s="27"/>
      <c r="BV11" s="27"/>
      <c r="BW11" s="47"/>
      <c r="BX11" s="27"/>
      <c r="BY11" s="27"/>
      <c r="BZ11" s="27"/>
      <c r="CA11" s="47"/>
      <c r="CB11" s="27"/>
      <c r="CC11" s="27"/>
      <c r="CD11" s="27"/>
      <c r="CE11" s="47"/>
      <c r="CF11" s="27"/>
      <c r="CG11" s="27"/>
      <c r="CH11" s="27"/>
      <c r="CI11" s="47"/>
      <c r="CJ11" s="27"/>
      <c r="CK11" s="27"/>
      <c r="CL11" s="27"/>
    </row>
    <row r="12" spans="1:90" x14ac:dyDescent="0.2">
      <c r="A12" s="109">
        <v>6</v>
      </c>
      <c r="B12" s="109" t="s">
        <v>174</v>
      </c>
      <c r="C12" s="50">
        <f>'свод разд2'!F12</f>
        <v>310</v>
      </c>
      <c r="D12" s="27">
        <v>1</v>
      </c>
      <c r="E12" s="27">
        <f t="shared" si="0"/>
        <v>282</v>
      </c>
      <c r="F12" s="27">
        <f t="shared" si="1"/>
        <v>22</v>
      </c>
      <c r="G12" s="46">
        <v>305</v>
      </c>
      <c r="H12" s="27">
        <v>1</v>
      </c>
      <c r="I12" s="27">
        <v>278</v>
      </c>
      <c r="J12" s="27">
        <v>17</v>
      </c>
      <c r="K12" s="50">
        <f>'свод разд2'!M12</f>
        <v>5</v>
      </c>
      <c r="L12" s="27"/>
      <c r="M12" s="27">
        <v>4</v>
      </c>
      <c r="N12" s="27">
        <v>5</v>
      </c>
      <c r="O12" s="47">
        <v>61</v>
      </c>
      <c r="P12" s="27"/>
      <c r="Q12" s="27">
        <v>54</v>
      </c>
      <c r="R12" s="27">
        <v>3</v>
      </c>
      <c r="S12" s="47">
        <v>1252</v>
      </c>
      <c r="T12" s="27"/>
      <c r="U12" s="27">
        <v>1087</v>
      </c>
      <c r="V12" s="27">
        <v>279</v>
      </c>
      <c r="W12" s="47">
        <v>1211</v>
      </c>
      <c r="X12" s="27"/>
      <c r="Y12" s="27">
        <v>1019</v>
      </c>
      <c r="Z12" s="27">
        <v>271</v>
      </c>
      <c r="AA12" s="47">
        <v>951</v>
      </c>
      <c r="AB12" s="27"/>
      <c r="AC12" s="27">
        <v>934</v>
      </c>
      <c r="AD12" s="27">
        <v>102</v>
      </c>
      <c r="AE12" s="47">
        <v>28</v>
      </c>
      <c r="AF12" s="27"/>
      <c r="AG12" s="27">
        <v>21</v>
      </c>
      <c r="AH12" s="27">
        <v>4</v>
      </c>
      <c r="AI12" s="47">
        <v>96</v>
      </c>
      <c r="AJ12" s="27"/>
      <c r="AK12" s="27">
        <v>78</v>
      </c>
      <c r="AL12" s="27">
        <v>14</v>
      </c>
      <c r="AM12" s="47">
        <v>63</v>
      </c>
      <c r="AN12" s="27"/>
      <c r="AO12" s="27">
        <v>42</v>
      </c>
      <c r="AP12" s="27">
        <v>6</v>
      </c>
      <c r="AQ12" s="47">
        <v>1</v>
      </c>
      <c r="AR12" s="27"/>
      <c r="AS12" s="27"/>
      <c r="AT12" s="27"/>
      <c r="AU12" s="47"/>
      <c r="AV12" s="27"/>
      <c r="AW12" s="27"/>
      <c r="AX12" s="27"/>
      <c r="AY12" s="47">
        <v>4</v>
      </c>
      <c r="AZ12" s="27">
        <v>1</v>
      </c>
      <c r="BA12" s="27">
        <v>3</v>
      </c>
      <c r="BB12" s="27"/>
      <c r="BC12" s="47">
        <v>1</v>
      </c>
      <c r="BD12" s="27">
        <v>1</v>
      </c>
      <c r="BE12" s="27">
        <v>1</v>
      </c>
      <c r="BF12" s="27"/>
      <c r="BG12" s="47">
        <v>1</v>
      </c>
      <c r="BH12" s="27">
        <v>1</v>
      </c>
      <c r="BI12" s="27">
        <v>1</v>
      </c>
      <c r="BJ12" s="27"/>
      <c r="BK12" s="47">
        <v>9</v>
      </c>
      <c r="BL12" s="27">
        <v>9</v>
      </c>
      <c r="BM12" s="27">
        <v>6</v>
      </c>
      <c r="BN12" s="27">
        <v>1</v>
      </c>
      <c r="BO12" s="47"/>
      <c r="BP12" s="27"/>
      <c r="BQ12" s="27"/>
      <c r="BR12" s="27"/>
      <c r="BS12" s="47"/>
      <c r="BT12" s="27"/>
      <c r="BU12" s="27"/>
      <c r="BV12" s="27"/>
      <c r="BW12" s="47"/>
      <c r="BX12" s="27"/>
      <c r="BY12" s="27"/>
      <c r="BZ12" s="27"/>
      <c r="CA12" s="47"/>
      <c r="CB12" s="27"/>
      <c r="CC12" s="27"/>
      <c r="CD12" s="27"/>
      <c r="CE12" s="47"/>
      <c r="CF12" s="27"/>
      <c r="CG12" s="27"/>
      <c r="CH12" s="27"/>
      <c r="CI12" s="47"/>
      <c r="CJ12" s="27"/>
      <c r="CK12" s="27"/>
      <c r="CL12" s="27"/>
    </row>
    <row r="13" spans="1:90" x14ac:dyDescent="0.2">
      <c r="A13" s="109">
        <v>7</v>
      </c>
      <c r="B13" s="109" t="s">
        <v>171</v>
      </c>
      <c r="C13" s="50">
        <f>'свод разд2'!F13</f>
        <v>31</v>
      </c>
      <c r="D13" s="27"/>
      <c r="E13" s="27">
        <f t="shared" si="0"/>
        <v>21</v>
      </c>
      <c r="F13" s="27">
        <f t="shared" si="1"/>
        <v>0</v>
      </c>
      <c r="G13" s="46">
        <v>31</v>
      </c>
      <c r="H13" s="27"/>
      <c r="I13" s="27">
        <v>21</v>
      </c>
      <c r="J13" s="27"/>
      <c r="K13" s="50">
        <f>'свод разд2'!M13</f>
        <v>0</v>
      </c>
      <c r="L13" s="27"/>
      <c r="M13" s="27"/>
      <c r="N13" s="27"/>
      <c r="O13" s="47">
        <v>11</v>
      </c>
      <c r="P13" s="27"/>
      <c r="Q13" s="27">
        <v>9</v>
      </c>
      <c r="R13" s="27"/>
      <c r="S13" s="47">
        <v>69</v>
      </c>
      <c r="T13" s="27"/>
      <c r="U13" s="27">
        <v>45</v>
      </c>
      <c r="V13" s="27">
        <v>2</v>
      </c>
      <c r="W13" s="47">
        <v>78</v>
      </c>
      <c r="X13" s="27"/>
      <c r="Y13" s="27">
        <v>50</v>
      </c>
      <c r="Z13" s="27">
        <v>3</v>
      </c>
      <c r="AA13" s="47">
        <v>34</v>
      </c>
      <c r="AB13" s="27"/>
      <c r="AC13" s="27">
        <v>21</v>
      </c>
      <c r="AD13" s="27"/>
      <c r="AE13" s="47"/>
      <c r="AF13" s="27"/>
      <c r="AG13" s="27"/>
      <c r="AH13" s="27"/>
      <c r="AI13" s="47"/>
      <c r="AJ13" s="27"/>
      <c r="AK13" s="27"/>
      <c r="AL13" s="27"/>
      <c r="AM13" s="47"/>
      <c r="AN13" s="27"/>
      <c r="AO13" s="27"/>
      <c r="AP13" s="27"/>
      <c r="AQ13" s="47"/>
      <c r="AR13" s="27"/>
      <c r="AS13" s="27"/>
      <c r="AT13" s="27"/>
      <c r="AU13" s="47"/>
      <c r="AV13" s="27"/>
      <c r="AW13" s="27"/>
      <c r="AX13" s="27"/>
      <c r="AY13" s="47">
        <v>2</v>
      </c>
      <c r="AZ13" s="27"/>
      <c r="BA13" s="27"/>
      <c r="BB13" s="27"/>
      <c r="BC13" s="47"/>
      <c r="BD13" s="27"/>
      <c r="BE13" s="27"/>
      <c r="BF13" s="27"/>
      <c r="BG13" s="47">
        <v>1</v>
      </c>
      <c r="BH13" s="27">
        <v>1</v>
      </c>
      <c r="BI13" s="27"/>
      <c r="BJ13" s="27"/>
      <c r="BK13" s="47">
        <v>1</v>
      </c>
      <c r="BL13" s="27">
        <v>1</v>
      </c>
      <c r="BM13" s="27">
        <v>1</v>
      </c>
      <c r="BN13" s="27"/>
      <c r="BO13" s="47"/>
      <c r="BP13" s="27"/>
      <c r="BQ13" s="27"/>
      <c r="BR13" s="27"/>
      <c r="BS13" s="47"/>
      <c r="BT13" s="27"/>
      <c r="BU13" s="27"/>
      <c r="BV13" s="27"/>
      <c r="BW13" s="47"/>
      <c r="BX13" s="27"/>
      <c r="BY13" s="27"/>
      <c r="BZ13" s="27"/>
      <c r="CA13" s="47"/>
      <c r="CB13" s="27"/>
      <c r="CC13" s="27"/>
      <c r="CD13" s="27"/>
      <c r="CE13" s="47"/>
      <c r="CF13" s="27"/>
      <c r="CG13" s="27"/>
      <c r="CH13" s="27"/>
      <c r="CI13" s="47"/>
      <c r="CJ13" s="27"/>
      <c r="CK13" s="27"/>
      <c r="CL13" s="27"/>
    </row>
    <row r="14" spans="1:90" x14ac:dyDescent="0.2">
      <c r="A14" s="109">
        <v>8</v>
      </c>
      <c r="B14" s="109" t="s">
        <v>172</v>
      </c>
      <c r="C14" s="50">
        <f>'свод разд2'!F14</f>
        <v>83</v>
      </c>
      <c r="D14" s="27"/>
      <c r="E14" s="27">
        <f t="shared" si="0"/>
        <v>77</v>
      </c>
      <c r="F14" s="27">
        <f t="shared" si="1"/>
        <v>9</v>
      </c>
      <c r="G14" s="46">
        <v>83</v>
      </c>
      <c r="H14" s="27"/>
      <c r="I14" s="27">
        <v>77</v>
      </c>
      <c r="J14" s="27">
        <v>9</v>
      </c>
      <c r="K14" s="50">
        <f>'свод разд2'!M14</f>
        <v>0</v>
      </c>
      <c r="L14" s="27"/>
      <c r="M14" s="27"/>
      <c r="N14" s="27"/>
      <c r="O14" s="47">
        <v>11</v>
      </c>
      <c r="P14" s="27"/>
      <c r="Q14" s="27">
        <v>11</v>
      </c>
      <c r="R14" s="27"/>
      <c r="S14" s="47">
        <v>281</v>
      </c>
      <c r="T14" s="27"/>
      <c r="U14" s="27">
        <v>261</v>
      </c>
      <c r="V14" s="27">
        <v>97</v>
      </c>
      <c r="W14" s="47">
        <v>364</v>
      </c>
      <c r="X14" s="27"/>
      <c r="Y14" s="27">
        <v>347</v>
      </c>
      <c r="Z14" s="27">
        <v>129</v>
      </c>
      <c r="AA14" s="47">
        <v>143</v>
      </c>
      <c r="AB14" s="27"/>
      <c r="AC14" s="27">
        <v>132</v>
      </c>
      <c r="AD14" s="27">
        <v>17</v>
      </c>
      <c r="AE14" s="47"/>
      <c r="AF14" s="27"/>
      <c r="AG14" s="27"/>
      <c r="AH14" s="27"/>
      <c r="AI14" s="47"/>
      <c r="AJ14" s="27"/>
      <c r="AK14" s="27"/>
      <c r="AL14" s="27"/>
      <c r="AM14" s="47"/>
      <c r="AN14" s="27"/>
      <c r="AO14" s="27"/>
      <c r="AP14" s="27"/>
      <c r="AQ14" s="47"/>
      <c r="AR14" s="27"/>
      <c r="AS14" s="27"/>
      <c r="AT14" s="27"/>
      <c r="AU14" s="47"/>
      <c r="AV14" s="27"/>
      <c r="AW14" s="27"/>
      <c r="AX14" s="27"/>
      <c r="AY14" s="47"/>
      <c r="AZ14" s="27"/>
      <c r="BA14" s="27"/>
      <c r="BB14" s="27"/>
      <c r="BC14" s="47"/>
      <c r="BD14" s="27"/>
      <c r="BE14" s="27"/>
      <c r="BF14" s="27"/>
      <c r="BG14" s="47">
        <v>1</v>
      </c>
      <c r="BH14" s="27">
        <v>1</v>
      </c>
      <c r="BI14" s="27">
        <v>1</v>
      </c>
      <c r="BJ14" s="27"/>
      <c r="BK14" s="47">
        <v>2</v>
      </c>
      <c r="BL14" s="27">
        <v>2</v>
      </c>
      <c r="BM14" s="27">
        <v>1</v>
      </c>
      <c r="BN14" s="27"/>
      <c r="BO14" s="47"/>
      <c r="BP14" s="27"/>
      <c r="BQ14" s="27"/>
      <c r="BR14" s="27"/>
      <c r="BS14" s="47"/>
      <c r="BT14" s="27"/>
      <c r="BU14" s="27"/>
      <c r="BV14" s="27"/>
      <c r="BW14" s="47"/>
      <c r="BX14" s="27"/>
      <c r="BY14" s="27"/>
      <c r="BZ14" s="27"/>
      <c r="CA14" s="47"/>
      <c r="CB14" s="27"/>
      <c r="CC14" s="27"/>
      <c r="CD14" s="27"/>
      <c r="CE14" s="47"/>
      <c r="CF14" s="27"/>
      <c r="CG14" s="27"/>
      <c r="CH14" s="27"/>
      <c r="CI14" s="47"/>
      <c r="CJ14" s="27"/>
      <c r="CK14" s="27"/>
      <c r="CL14" s="27"/>
    </row>
    <row r="15" spans="1:90" x14ac:dyDescent="0.2">
      <c r="A15" s="109">
        <v>9</v>
      </c>
      <c r="B15" s="109" t="s">
        <v>173</v>
      </c>
      <c r="C15" s="50">
        <f>'свод разд2'!F15</f>
        <v>110</v>
      </c>
      <c r="D15" s="27"/>
      <c r="E15" s="27">
        <f t="shared" si="0"/>
        <v>85</v>
      </c>
      <c r="F15" s="27">
        <f t="shared" si="1"/>
        <v>11</v>
      </c>
      <c r="G15" s="46">
        <v>110</v>
      </c>
      <c r="H15" s="27"/>
      <c r="I15" s="27">
        <v>85</v>
      </c>
      <c r="J15" s="27">
        <v>11</v>
      </c>
      <c r="K15" s="50">
        <f>'свод разд2'!M15</f>
        <v>0</v>
      </c>
      <c r="L15" s="27"/>
      <c r="M15" s="27"/>
      <c r="N15" s="27"/>
      <c r="O15" s="47">
        <v>60</v>
      </c>
      <c r="P15" s="27"/>
      <c r="Q15" s="27">
        <v>46</v>
      </c>
      <c r="R15" s="27">
        <v>6</v>
      </c>
      <c r="S15" s="47">
        <v>278</v>
      </c>
      <c r="T15" s="27"/>
      <c r="U15" s="27">
        <v>226</v>
      </c>
      <c r="V15" s="27">
        <v>21</v>
      </c>
      <c r="W15" s="47"/>
      <c r="X15" s="27"/>
      <c r="Y15" s="27"/>
      <c r="Z15" s="27"/>
      <c r="AA15" s="47">
        <v>186</v>
      </c>
      <c r="AB15" s="27"/>
      <c r="AC15" s="27">
        <v>152</v>
      </c>
      <c r="AD15" s="27">
        <v>15</v>
      </c>
      <c r="AE15" s="47"/>
      <c r="AF15" s="27"/>
      <c r="AG15" s="27"/>
      <c r="AH15" s="27"/>
      <c r="AI15" s="47"/>
      <c r="AJ15" s="27"/>
      <c r="AK15" s="27"/>
      <c r="AL15" s="27"/>
      <c r="AM15" s="47"/>
      <c r="AN15" s="27"/>
      <c r="AO15" s="27"/>
      <c r="AP15" s="27"/>
      <c r="AQ15" s="47">
        <v>1</v>
      </c>
      <c r="AR15" s="27">
        <v>1</v>
      </c>
      <c r="AS15" s="27"/>
      <c r="AT15" s="27"/>
      <c r="AU15" s="47"/>
      <c r="AV15" s="27"/>
      <c r="AW15" s="27"/>
      <c r="AX15" s="27"/>
      <c r="AY15" s="47">
        <v>11</v>
      </c>
      <c r="AZ15" s="27">
        <v>1</v>
      </c>
      <c r="BA15" s="27">
        <v>11</v>
      </c>
      <c r="BB15" s="27">
        <v>1</v>
      </c>
      <c r="BC15" s="47"/>
      <c r="BD15" s="27"/>
      <c r="BE15" s="27"/>
      <c r="BF15" s="27"/>
      <c r="BG15" s="47">
        <v>1</v>
      </c>
      <c r="BH15" s="27">
        <v>1</v>
      </c>
      <c r="BI15" s="27">
        <v>1</v>
      </c>
      <c r="BJ15" s="27"/>
      <c r="BK15" s="47">
        <v>1</v>
      </c>
      <c r="BL15" s="27">
        <v>1</v>
      </c>
      <c r="BM15" s="27">
        <v>1</v>
      </c>
      <c r="BN15" s="27"/>
      <c r="BO15" s="47"/>
      <c r="BP15" s="27"/>
      <c r="BQ15" s="27"/>
      <c r="BR15" s="27"/>
      <c r="BS15" s="47"/>
      <c r="BT15" s="27"/>
      <c r="BU15" s="27"/>
      <c r="BV15" s="27"/>
      <c r="BW15" s="47"/>
      <c r="BX15" s="27"/>
      <c r="BY15" s="27"/>
      <c r="BZ15" s="27"/>
      <c r="CA15" s="47"/>
      <c r="CB15" s="27"/>
      <c r="CC15" s="27"/>
      <c r="CD15" s="27"/>
      <c r="CE15" s="47"/>
      <c r="CF15" s="27"/>
      <c r="CG15" s="27"/>
      <c r="CH15" s="27"/>
      <c r="CI15" s="47"/>
      <c r="CJ15" s="27"/>
      <c r="CK15" s="27"/>
      <c r="CL15" s="27"/>
    </row>
    <row r="16" spans="1:90" x14ac:dyDescent="0.2">
      <c r="A16" s="26"/>
      <c r="B16" s="30"/>
      <c r="C16" s="50">
        <f>'свод разд2'!F16</f>
        <v>716</v>
      </c>
      <c r="D16" s="27"/>
      <c r="E16" s="27"/>
      <c r="F16" s="27"/>
      <c r="G16" s="46">
        <f>SUM(G7:G15)</f>
        <v>711</v>
      </c>
      <c r="H16" s="27"/>
      <c r="I16" s="27"/>
      <c r="J16" s="27"/>
      <c r="K16" s="50">
        <f>SUM(K7:K15)</f>
        <v>5</v>
      </c>
      <c r="L16" s="27"/>
      <c r="M16" s="27"/>
      <c r="N16" s="27"/>
      <c r="O16" s="47"/>
      <c r="P16" s="27"/>
      <c r="Q16" s="27"/>
      <c r="R16" s="27"/>
      <c r="S16" s="47"/>
      <c r="T16" s="27"/>
      <c r="U16" s="27"/>
      <c r="V16" s="27"/>
      <c r="W16" s="47"/>
      <c r="X16" s="27"/>
      <c r="Y16" s="27"/>
      <c r="Z16" s="27"/>
      <c r="AA16" s="47"/>
      <c r="AB16" s="27"/>
      <c r="AC16" s="27"/>
      <c r="AD16" s="27"/>
      <c r="AE16" s="47"/>
      <c r="AF16" s="27"/>
      <c r="AG16" s="27"/>
      <c r="AH16" s="27"/>
      <c r="AI16" s="47"/>
      <c r="AJ16" s="27"/>
      <c r="AK16" s="27"/>
      <c r="AL16" s="27"/>
      <c r="AM16" s="47"/>
      <c r="AN16" s="27"/>
      <c r="AO16" s="27"/>
      <c r="AP16" s="27"/>
      <c r="AQ16" s="47"/>
      <c r="AR16" s="27"/>
      <c r="AS16" s="27"/>
      <c r="AT16" s="27"/>
      <c r="AU16" s="47"/>
      <c r="AV16" s="27"/>
      <c r="AW16" s="27"/>
      <c r="AX16" s="27"/>
      <c r="AY16" s="47"/>
      <c r="AZ16" s="27"/>
      <c r="BA16" s="27"/>
      <c r="BB16" s="27"/>
      <c r="BC16" s="47"/>
      <c r="BD16" s="27"/>
      <c r="BE16" s="27"/>
      <c r="BF16" s="27"/>
      <c r="BG16" s="47"/>
      <c r="BH16" s="27"/>
      <c r="BI16" s="27"/>
      <c r="BJ16" s="27"/>
      <c r="BK16" s="47"/>
      <c r="BL16" s="27"/>
      <c r="BM16" s="27"/>
      <c r="BN16" s="27"/>
      <c r="BO16" s="47"/>
      <c r="BP16" s="27"/>
      <c r="BQ16" s="27"/>
      <c r="BR16" s="27"/>
      <c r="BS16" s="47"/>
      <c r="BT16" s="27"/>
      <c r="BU16" s="27"/>
      <c r="BV16" s="27"/>
      <c r="BW16" s="47"/>
      <c r="BX16" s="27"/>
      <c r="BY16" s="27"/>
      <c r="BZ16" s="27"/>
      <c r="CA16" s="47"/>
      <c r="CB16" s="27"/>
      <c r="CC16" s="27"/>
      <c r="CD16" s="27"/>
      <c r="CE16" s="47"/>
      <c r="CF16" s="27"/>
      <c r="CG16" s="27"/>
      <c r="CH16" s="27"/>
      <c r="CI16" s="47"/>
      <c r="CJ16" s="27"/>
      <c r="CK16" s="27"/>
      <c r="CL16" s="27"/>
    </row>
    <row r="17" spans="1:90" s="33" customFormat="1" ht="15.75" x14ac:dyDescent="0.2">
      <c r="A17" s="31"/>
      <c r="B17" s="23" t="s">
        <v>175</v>
      </c>
      <c r="C17" s="41"/>
      <c r="D17" s="24"/>
      <c r="E17" s="24"/>
      <c r="F17" s="24"/>
      <c r="G17" s="24"/>
      <c r="H17" s="24"/>
      <c r="I17" s="24"/>
      <c r="J17" s="24"/>
      <c r="K17" s="41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</row>
    <row r="18" spans="1:90" x14ac:dyDescent="0.2">
      <c r="A18" s="109">
        <v>10</v>
      </c>
      <c r="B18" s="109" t="s">
        <v>176</v>
      </c>
      <c r="C18" s="50">
        <f>'свод разд2'!F18</f>
        <v>1</v>
      </c>
      <c r="D18" s="27">
        <v>1</v>
      </c>
      <c r="E18" s="27"/>
      <c r="F18" s="27"/>
      <c r="G18" s="46">
        <v>1</v>
      </c>
      <c r="H18" s="27">
        <v>1</v>
      </c>
      <c r="I18" s="27"/>
      <c r="J18" s="27"/>
      <c r="K18" s="50">
        <f>'свод разд2'!M18</f>
        <v>0</v>
      </c>
      <c r="L18" s="27"/>
      <c r="M18" s="27"/>
      <c r="N18" s="27"/>
      <c r="O18" s="47"/>
      <c r="P18" s="27"/>
      <c r="Q18" s="27"/>
      <c r="R18" s="27"/>
      <c r="S18" s="47">
        <v>33</v>
      </c>
      <c r="T18" s="27">
        <v>5</v>
      </c>
      <c r="U18" s="27">
        <v>15</v>
      </c>
      <c r="V18" s="27"/>
      <c r="W18" s="47">
        <v>55</v>
      </c>
      <c r="X18" s="27">
        <v>5</v>
      </c>
      <c r="Y18" s="27">
        <v>9</v>
      </c>
      <c r="Z18" s="27"/>
      <c r="AA18" s="47">
        <v>5</v>
      </c>
      <c r="AB18" s="27"/>
      <c r="AC18" s="27">
        <v>4</v>
      </c>
      <c r="AD18" s="27"/>
      <c r="AE18" s="47">
        <v>53</v>
      </c>
      <c r="AF18" s="27"/>
      <c r="AG18" s="27">
        <v>46</v>
      </c>
      <c r="AH18" s="27">
        <v>4</v>
      </c>
      <c r="AI18" s="47">
        <v>202</v>
      </c>
      <c r="AJ18" s="27"/>
      <c r="AK18" s="27">
        <v>149</v>
      </c>
      <c r="AL18" s="27">
        <v>12</v>
      </c>
      <c r="AM18" s="47">
        <v>107</v>
      </c>
      <c r="AN18" s="27"/>
      <c r="AO18" s="27">
        <v>76</v>
      </c>
      <c r="AP18" s="27">
        <v>7</v>
      </c>
      <c r="AQ18" s="47"/>
      <c r="AR18" s="27"/>
      <c r="AS18" s="27"/>
      <c r="AT18" s="27"/>
      <c r="AU18" s="47"/>
      <c r="AV18" s="27"/>
      <c r="AW18" s="27"/>
      <c r="AX18" s="27"/>
      <c r="AY18" s="47"/>
      <c r="AZ18" s="27"/>
      <c r="BA18" s="27"/>
      <c r="BB18" s="27"/>
      <c r="BC18" s="47"/>
      <c r="BD18" s="27"/>
      <c r="BE18" s="27"/>
      <c r="BF18" s="27"/>
      <c r="BG18" s="47"/>
      <c r="BH18" s="27"/>
      <c r="BI18" s="27"/>
      <c r="BJ18" s="27"/>
      <c r="BK18" s="47"/>
      <c r="BL18" s="27"/>
      <c r="BM18" s="27"/>
      <c r="BN18" s="27"/>
      <c r="BO18" s="47"/>
      <c r="BP18" s="27"/>
      <c r="BQ18" s="27"/>
      <c r="BR18" s="27"/>
      <c r="BS18" s="47"/>
      <c r="BT18" s="27"/>
      <c r="BU18" s="27"/>
      <c r="BV18" s="27"/>
      <c r="BW18" s="47"/>
      <c r="BX18" s="27"/>
      <c r="BY18" s="27"/>
      <c r="BZ18" s="27"/>
      <c r="CA18" s="47"/>
      <c r="CB18" s="27"/>
      <c r="CC18" s="27"/>
      <c r="CD18" s="27"/>
      <c r="CE18" s="47"/>
      <c r="CF18" s="27"/>
      <c r="CG18" s="27"/>
      <c r="CH18" s="27"/>
      <c r="CI18" s="47"/>
      <c r="CJ18" s="27"/>
      <c r="CK18" s="27"/>
      <c r="CL18" s="27"/>
    </row>
    <row r="19" spans="1:90" x14ac:dyDescent="0.2">
      <c r="A19" s="109">
        <v>11</v>
      </c>
      <c r="B19" s="109" t="s">
        <v>193</v>
      </c>
      <c r="C19" s="50">
        <f>'свод разд2'!F19</f>
        <v>266</v>
      </c>
      <c r="D19" s="27"/>
      <c r="E19" s="27">
        <f t="shared" ref="E19:E36" si="2">I19+M19</f>
        <v>219</v>
      </c>
      <c r="F19" s="27">
        <f t="shared" ref="F19:F36" si="3">J19+N19</f>
        <v>29</v>
      </c>
      <c r="G19" s="46">
        <v>266</v>
      </c>
      <c r="H19" s="27"/>
      <c r="I19" s="27">
        <v>219</v>
      </c>
      <c r="J19" s="27">
        <v>29</v>
      </c>
      <c r="K19" s="50">
        <f>'свод разд2'!M19</f>
        <v>0</v>
      </c>
      <c r="L19" s="27"/>
      <c r="M19" s="27"/>
      <c r="N19" s="27"/>
      <c r="O19" s="47">
        <v>99</v>
      </c>
      <c r="P19" s="27"/>
      <c r="Q19" s="27">
        <v>74</v>
      </c>
      <c r="R19" s="27">
        <v>11</v>
      </c>
      <c r="S19" s="47">
        <v>930</v>
      </c>
      <c r="T19" s="27"/>
      <c r="U19" s="27">
        <v>698</v>
      </c>
      <c r="V19" s="27">
        <v>245</v>
      </c>
      <c r="W19" s="47">
        <v>1911</v>
      </c>
      <c r="X19" s="27"/>
      <c r="Y19" s="27">
        <v>858</v>
      </c>
      <c r="Z19" s="27">
        <v>245</v>
      </c>
      <c r="AA19" s="47">
        <v>517</v>
      </c>
      <c r="AB19" s="27"/>
      <c r="AC19" s="27">
        <v>327</v>
      </c>
      <c r="AD19" s="27">
        <v>70</v>
      </c>
      <c r="AE19" s="47"/>
      <c r="AF19" s="27"/>
      <c r="AG19" s="27"/>
      <c r="AH19" s="27"/>
      <c r="AI19" s="47"/>
      <c r="AJ19" s="27"/>
      <c r="AK19" s="27"/>
      <c r="AL19" s="27"/>
      <c r="AM19" s="47">
        <v>249</v>
      </c>
      <c r="AN19" s="27"/>
      <c r="AO19" s="27">
        <v>191</v>
      </c>
      <c r="AP19" s="27">
        <v>72</v>
      </c>
      <c r="AQ19" s="47"/>
      <c r="AR19" s="27"/>
      <c r="AS19" s="27"/>
      <c r="AT19" s="27"/>
      <c r="AU19" s="47"/>
      <c r="AV19" s="27"/>
      <c r="AW19" s="27"/>
      <c r="AX19" s="27"/>
      <c r="AY19" s="47">
        <v>20</v>
      </c>
      <c r="AZ19" s="27"/>
      <c r="BA19" s="27">
        <v>16</v>
      </c>
      <c r="BB19" s="27">
        <v>1</v>
      </c>
      <c r="BC19" s="47"/>
      <c r="BD19" s="27"/>
      <c r="BE19" s="27"/>
      <c r="BF19" s="27"/>
      <c r="BG19" s="47">
        <v>1</v>
      </c>
      <c r="BH19" s="27">
        <v>1</v>
      </c>
      <c r="BI19" s="27">
        <v>1</v>
      </c>
      <c r="BJ19" s="27"/>
      <c r="BK19" s="47">
        <v>5</v>
      </c>
      <c r="BL19" s="27">
        <v>5</v>
      </c>
      <c r="BM19" s="27">
        <v>3</v>
      </c>
      <c r="BN19" s="27"/>
      <c r="BO19" s="47"/>
      <c r="BP19" s="27"/>
      <c r="BQ19" s="27"/>
      <c r="BR19" s="27"/>
      <c r="BS19" s="47"/>
      <c r="BT19" s="27"/>
      <c r="BU19" s="27"/>
      <c r="BV19" s="27"/>
      <c r="BW19" s="47"/>
      <c r="BX19" s="27"/>
      <c r="BY19" s="27"/>
      <c r="BZ19" s="27"/>
      <c r="CA19" s="47"/>
      <c r="CB19" s="27"/>
      <c r="CC19" s="27"/>
      <c r="CD19" s="27"/>
      <c r="CE19" s="47"/>
      <c r="CF19" s="27"/>
      <c r="CG19" s="27"/>
      <c r="CH19" s="27"/>
      <c r="CI19" s="47"/>
      <c r="CJ19" s="27"/>
      <c r="CK19" s="27"/>
      <c r="CL19" s="27"/>
    </row>
    <row r="20" spans="1:90" x14ac:dyDescent="0.2">
      <c r="A20" s="109">
        <v>12</v>
      </c>
      <c r="B20" s="109" t="s">
        <v>177</v>
      </c>
      <c r="C20" s="50">
        <f>'свод разд2'!F20</f>
        <v>206</v>
      </c>
      <c r="D20" s="27"/>
      <c r="E20" s="27">
        <f t="shared" si="2"/>
        <v>176</v>
      </c>
      <c r="F20" s="27">
        <f t="shared" si="3"/>
        <v>18</v>
      </c>
      <c r="G20" s="46">
        <v>206</v>
      </c>
      <c r="H20" s="27"/>
      <c r="I20" s="27">
        <v>176</v>
      </c>
      <c r="J20" s="27">
        <v>18</v>
      </c>
      <c r="K20" s="50">
        <f>'свод разд2'!M20</f>
        <v>0</v>
      </c>
      <c r="L20" s="27"/>
      <c r="M20" s="27"/>
      <c r="N20" s="27"/>
      <c r="O20" s="47">
        <v>103</v>
      </c>
      <c r="P20" s="27"/>
      <c r="Q20" s="27">
        <v>91</v>
      </c>
      <c r="R20" s="27">
        <v>11</v>
      </c>
      <c r="S20" s="47">
        <v>552</v>
      </c>
      <c r="T20" s="27"/>
      <c r="U20" s="27">
        <v>494</v>
      </c>
      <c r="V20" s="27">
        <v>57</v>
      </c>
      <c r="W20" s="47">
        <v>307</v>
      </c>
      <c r="X20" s="27"/>
      <c r="Y20" s="27">
        <v>275</v>
      </c>
      <c r="Z20" s="27">
        <v>63</v>
      </c>
      <c r="AA20" s="47">
        <v>334</v>
      </c>
      <c r="AB20" s="27"/>
      <c r="AC20" s="27">
        <v>301</v>
      </c>
      <c r="AD20" s="27">
        <v>26</v>
      </c>
      <c r="AE20" s="47"/>
      <c r="AF20" s="27"/>
      <c r="AG20" s="27"/>
      <c r="AH20" s="27"/>
      <c r="AI20" s="47"/>
      <c r="AJ20" s="27"/>
      <c r="AK20" s="27"/>
      <c r="AL20" s="27"/>
      <c r="AM20" s="47"/>
      <c r="AN20" s="27"/>
      <c r="AO20" s="27"/>
      <c r="AP20" s="27"/>
      <c r="AQ20" s="47">
        <v>1</v>
      </c>
      <c r="AR20" s="27"/>
      <c r="AS20" s="27">
        <v>1</v>
      </c>
      <c r="AT20" s="27"/>
      <c r="AU20" s="47"/>
      <c r="AV20" s="27"/>
      <c r="AW20" s="27"/>
      <c r="AX20" s="27"/>
      <c r="AY20" s="47">
        <v>20</v>
      </c>
      <c r="AZ20" s="27"/>
      <c r="BA20" s="27">
        <v>16</v>
      </c>
      <c r="BB20" s="27">
        <v>1</v>
      </c>
      <c r="BC20" s="47"/>
      <c r="BD20" s="27"/>
      <c r="BE20" s="27"/>
      <c r="BF20" s="27"/>
      <c r="BG20" s="47">
        <v>1</v>
      </c>
      <c r="BH20" s="27">
        <v>1</v>
      </c>
      <c r="BI20" s="27">
        <v>1</v>
      </c>
      <c r="BJ20" s="27"/>
      <c r="BK20" s="47">
        <v>2</v>
      </c>
      <c r="BL20" s="27">
        <v>2</v>
      </c>
      <c r="BM20" s="27">
        <v>1</v>
      </c>
      <c r="BN20" s="27"/>
      <c r="BO20" s="47"/>
      <c r="BP20" s="27"/>
      <c r="BQ20" s="27"/>
      <c r="BR20" s="27"/>
      <c r="BS20" s="47"/>
      <c r="BT20" s="27"/>
      <c r="BU20" s="27"/>
      <c r="BV20" s="27"/>
      <c r="BW20" s="47"/>
      <c r="BX20" s="27"/>
      <c r="BY20" s="27"/>
      <c r="BZ20" s="27"/>
      <c r="CA20" s="47"/>
      <c r="CB20" s="27"/>
      <c r="CC20" s="27"/>
      <c r="CD20" s="27"/>
      <c r="CE20" s="47"/>
      <c r="CF20" s="27"/>
      <c r="CG20" s="27"/>
      <c r="CH20" s="27"/>
      <c r="CI20" s="47"/>
      <c r="CJ20" s="27"/>
      <c r="CK20" s="27"/>
      <c r="CL20" s="27"/>
    </row>
    <row r="21" spans="1:90" x14ac:dyDescent="0.2">
      <c r="A21" s="109">
        <v>13</v>
      </c>
      <c r="B21" s="109" t="s">
        <v>178</v>
      </c>
      <c r="C21" s="50">
        <f>'свод разд2'!F21</f>
        <v>178</v>
      </c>
      <c r="D21" s="27"/>
      <c r="E21" s="27">
        <f t="shared" si="2"/>
        <v>137</v>
      </c>
      <c r="F21" s="27">
        <f t="shared" si="3"/>
        <v>34</v>
      </c>
      <c r="G21" s="46">
        <v>177</v>
      </c>
      <c r="H21" s="27"/>
      <c r="I21" s="27">
        <v>137</v>
      </c>
      <c r="J21" s="27">
        <v>33</v>
      </c>
      <c r="K21" s="50">
        <f>'свод разд2'!M21</f>
        <v>1</v>
      </c>
      <c r="L21" s="27"/>
      <c r="M21" s="27"/>
      <c r="N21" s="27">
        <v>1</v>
      </c>
      <c r="O21" s="47">
        <v>31</v>
      </c>
      <c r="P21" s="27"/>
      <c r="Q21" s="27">
        <v>31</v>
      </c>
      <c r="R21" s="27">
        <v>1</v>
      </c>
      <c r="S21" s="47">
        <v>581</v>
      </c>
      <c r="T21" s="27"/>
      <c r="U21" s="27">
        <v>552</v>
      </c>
      <c r="V21" s="27">
        <v>264</v>
      </c>
      <c r="W21" s="47">
        <v>663</v>
      </c>
      <c r="X21" s="27"/>
      <c r="Y21" s="27">
        <v>578</v>
      </c>
      <c r="Z21" s="27">
        <v>147</v>
      </c>
      <c r="AA21" s="47">
        <v>477</v>
      </c>
      <c r="AB21" s="27"/>
      <c r="AC21" s="27">
        <v>461</v>
      </c>
      <c r="AD21" s="27">
        <v>79</v>
      </c>
      <c r="AE21" s="47"/>
      <c r="AF21" s="27"/>
      <c r="AG21" s="27"/>
      <c r="AH21" s="27"/>
      <c r="AI21" s="47"/>
      <c r="AJ21" s="27"/>
      <c r="AK21" s="27"/>
      <c r="AL21" s="27"/>
      <c r="AM21" s="47">
        <v>12</v>
      </c>
      <c r="AN21" s="27"/>
      <c r="AO21" s="27">
        <v>8</v>
      </c>
      <c r="AP21" s="27">
        <v>7</v>
      </c>
      <c r="AQ21" s="47">
        <v>2</v>
      </c>
      <c r="AR21" s="27">
        <v>1</v>
      </c>
      <c r="AS21" s="27">
        <v>1</v>
      </c>
      <c r="AT21" s="27"/>
      <c r="AU21" s="47"/>
      <c r="AV21" s="27"/>
      <c r="AW21" s="27"/>
      <c r="AX21" s="27"/>
      <c r="AY21" s="47">
        <v>4</v>
      </c>
      <c r="AZ21" s="27"/>
      <c r="BA21" s="27">
        <v>4</v>
      </c>
      <c r="BB21" s="27"/>
      <c r="BC21" s="47"/>
      <c r="BD21" s="27"/>
      <c r="BE21" s="27"/>
      <c r="BF21" s="27"/>
      <c r="BG21" s="47">
        <v>1</v>
      </c>
      <c r="BH21" s="27">
        <v>1</v>
      </c>
      <c r="BI21" s="27"/>
      <c r="BJ21" s="27"/>
      <c r="BK21" s="47">
        <v>3</v>
      </c>
      <c r="BL21" s="27">
        <v>3</v>
      </c>
      <c r="BM21" s="27">
        <v>2</v>
      </c>
      <c r="BN21" s="27"/>
      <c r="BO21" s="47"/>
      <c r="BP21" s="27"/>
      <c r="BQ21" s="27"/>
      <c r="BR21" s="27"/>
      <c r="BS21" s="47"/>
      <c r="BT21" s="27"/>
      <c r="BU21" s="27"/>
      <c r="BV21" s="27"/>
      <c r="BW21" s="47"/>
      <c r="BX21" s="27"/>
      <c r="BY21" s="27"/>
      <c r="BZ21" s="27"/>
      <c r="CA21" s="47"/>
      <c r="CB21" s="27"/>
      <c r="CC21" s="27"/>
      <c r="CD21" s="27"/>
      <c r="CE21" s="47"/>
      <c r="CF21" s="27"/>
      <c r="CG21" s="27"/>
      <c r="CH21" s="27"/>
      <c r="CI21" s="47"/>
      <c r="CJ21" s="27"/>
      <c r="CK21" s="27"/>
      <c r="CL21" s="27"/>
    </row>
    <row r="22" spans="1:90" x14ac:dyDescent="0.2">
      <c r="A22" s="109">
        <v>14</v>
      </c>
      <c r="B22" s="109" t="s">
        <v>194</v>
      </c>
      <c r="C22" s="50">
        <f>'свод разд2'!F22</f>
        <v>645</v>
      </c>
      <c r="D22" s="27"/>
      <c r="E22" s="27">
        <f t="shared" si="2"/>
        <v>609</v>
      </c>
      <c r="F22" s="27">
        <f t="shared" si="3"/>
        <v>79</v>
      </c>
      <c r="G22" s="46">
        <v>645</v>
      </c>
      <c r="H22" s="27"/>
      <c r="I22" s="27">
        <v>609</v>
      </c>
      <c r="J22" s="27">
        <v>79</v>
      </c>
      <c r="K22" s="50">
        <f>'свод разд2'!M22</f>
        <v>0</v>
      </c>
      <c r="L22" s="27"/>
      <c r="M22" s="27"/>
      <c r="N22" s="27"/>
      <c r="O22" s="47">
        <v>392</v>
      </c>
      <c r="P22" s="27"/>
      <c r="Q22" s="27">
        <v>371</v>
      </c>
      <c r="R22" s="27">
        <v>30</v>
      </c>
      <c r="S22" s="47">
        <v>1277</v>
      </c>
      <c r="T22" s="27"/>
      <c r="U22" s="27">
        <v>1108</v>
      </c>
      <c r="V22" s="27">
        <v>230</v>
      </c>
      <c r="W22" s="47">
        <v>1593</v>
      </c>
      <c r="X22" s="27"/>
      <c r="Y22" s="27">
        <v>1419</v>
      </c>
      <c r="Z22" s="27">
        <v>184</v>
      </c>
      <c r="AA22" s="47">
        <v>1071</v>
      </c>
      <c r="AB22" s="27"/>
      <c r="AC22" s="27">
        <v>986</v>
      </c>
      <c r="AD22" s="27">
        <v>152</v>
      </c>
      <c r="AE22" s="47"/>
      <c r="AF22" s="27"/>
      <c r="AG22" s="27"/>
      <c r="AH22" s="27"/>
      <c r="AI22" s="47"/>
      <c r="AJ22" s="27"/>
      <c r="AK22" s="27"/>
      <c r="AL22" s="27"/>
      <c r="AM22" s="47">
        <v>13</v>
      </c>
      <c r="AN22" s="27"/>
      <c r="AO22" s="27">
        <v>13</v>
      </c>
      <c r="AP22" s="27">
        <v>2</v>
      </c>
      <c r="AQ22" s="47"/>
      <c r="AR22" s="27"/>
      <c r="AS22" s="27"/>
      <c r="AT22" s="27"/>
      <c r="AU22" s="47"/>
      <c r="AV22" s="27"/>
      <c r="AW22" s="27"/>
      <c r="AX22" s="27"/>
      <c r="AY22" s="47">
        <v>33</v>
      </c>
      <c r="AZ22" s="27">
        <v>6</v>
      </c>
      <c r="BA22" s="27">
        <v>29</v>
      </c>
      <c r="BB22" s="27">
        <v>1</v>
      </c>
      <c r="BC22" s="47"/>
      <c r="BD22" s="27"/>
      <c r="BE22" s="27"/>
      <c r="BF22" s="27"/>
      <c r="BG22" s="47">
        <v>1</v>
      </c>
      <c r="BH22" s="27">
        <v>1</v>
      </c>
      <c r="BI22" s="27">
        <v>1</v>
      </c>
      <c r="BJ22" s="27"/>
      <c r="BK22" s="47">
        <v>5</v>
      </c>
      <c r="BL22" s="27">
        <v>5</v>
      </c>
      <c r="BM22" s="27">
        <v>4</v>
      </c>
      <c r="BN22" s="27">
        <v>1</v>
      </c>
      <c r="BO22" s="47"/>
      <c r="BP22" s="27"/>
      <c r="BQ22" s="27"/>
      <c r="BR22" s="27"/>
      <c r="BS22" s="47"/>
      <c r="BT22" s="27"/>
      <c r="BU22" s="27"/>
      <c r="BV22" s="27"/>
      <c r="BW22" s="47"/>
      <c r="BX22" s="27"/>
      <c r="BY22" s="27"/>
      <c r="BZ22" s="27"/>
      <c r="CA22" s="47"/>
      <c r="CB22" s="27"/>
      <c r="CC22" s="27"/>
      <c r="CD22" s="27"/>
      <c r="CE22" s="47"/>
      <c r="CF22" s="27"/>
      <c r="CG22" s="27"/>
      <c r="CH22" s="27"/>
      <c r="CI22" s="47"/>
      <c r="CJ22" s="27"/>
      <c r="CK22" s="27"/>
      <c r="CL22" s="27"/>
    </row>
    <row r="23" spans="1:90" x14ac:dyDescent="0.2">
      <c r="A23" s="109">
        <v>15</v>
      </c>
      <c r="B23" s="109" t="s">
        <v>179</v>
      </c>
      <c r="C23" s="50">
        <f>'свод разд2'!F23</f>
        <v>44</v>
      </c>
      <c r="D23" s="27">
        <v>1</v>
      </c>
      <c r="E23" s="27">
        <f t="shared" si="2"/>
        <v>40</v>
      </c>
      <c r="F23" s="27">
        <f t="shared" si="3"/>
        <v>4</v>
      </c>
      <c r="G23" s="46">
        <v>44</v>
      </c>
      <c r="H23" s="27">
        <v>1</v>
      </c>
      <c r="I23" s="27">
        <v>40</v>
      </c>
      <c r="J23" s="27">
        <v>4</v>
      </c>
      <c r="K23" s="50">
        <f>'свод разд2'!M23</f>
        <v>0</v>
      </c>
      <c r="L23" s="27"/>
      <c r="M23" s="27"/>
      <c r="N23" s="27"/>
      <c r="O23" s="47">
        <v>17</v>
      </c>
      <c r="P23" s="27"/>
      <c r="Q23" s="27">
        <v>14</v>
      </c>
      <c r="R23" s="27">
        <v>2</v>
      </c>
      <c r="S23" s="47">
        <v>123</v>
      </c>
      <c r="T23" s="27"/>
      <c r="U23" s="27">
        <v>107</v>
      </c>
      <c r="V23" s="27"/>
      <c r="W23" s="47">
        <v>139</v>
      </c>
      <c r="X23" s="27"/>
      <c r="Y23" s="27">
        <v>127</v>
      </c>
      <c r="Z23" s="27">
        <v>4</v>
      </c>
      <c r="AA23" s="47">
        <v>75</v>
      </c>
      <c r="AB23" s="27"/>
      <c r="AC23" s="27">
        <v>66</v>
      </c>
      <c r="AD23" s="27">
        <v>2</v>
      </c>
      <c r="AE23" s="47"/>
      <c r="AF23" s="27"/>
      <c r="AG23" s="27"/>
      <c r="AH23" s="27"/>
      <c r="AI23" s="47"/>
      <c r="AJ23" s="27"/>
      <c r="AK23" s="27"/>
      <c r="AL23" s="27"/>
      <c r="AM23" s="47"/>
      <c r="AN23" s="27"/>
      <c r="AO23" s="27"/>
      <c r="AP23" s="27"/>
      <c r="AQ23" s="47"/>
      <c r="AR23" s="27"/>
      <c r="AS23" s="27"/>
      <c r="AT23" s="27"/>
      <c r="AU23" s="47"/>
      <c r="AV23" s="27"/>
      <c r="AW23" s="27"/>
      <c r="AX23" s="27"/>
      <c r="AY23" s="47"/>
      <c r="AZ23" s="27"/>
      <c r="BA23" s="27"/>
      <c r="BB23" s="27"/>
      <c r="BC23" s="47"/>
      <c r="BD23" s="27"/>
      <c r="BE23" s="27"/>
      <c r="BF23" s="27"/>
      <c r="BG23" s="47">
        <v>1</v>
      </c>
      <c r="BH23" s="27">
        <v>1</v>
      </c>
      <c r="BI23" s="27">
        <v>1</v>
      </c>
      <c r="BJ23" s="27"/>
      <c r="BK23" s="47">
        <v>1</v>
      </c>
      <c r="BL23" s="27">
        <v>1</v>
      </c>
      <c r="BM23" s="27">
        <v>1</v>
      </c>
      <c r="BN23" s="27"/>
      <c r="BO23" s="47"/>
      <c r="BP23" s="27"/>
      <c r="BQ23" s="27"/>
      <c r="BR23" s="27"/>
      <c r="BS23" s="47"/>
      <c r="BT23" s="27"/>
      <c r="BU23" s="27"/>
      <c r="BV23" s="27"/>
      <c r="BW23" s="47"/>
      <c r="BX23" s="27"/>
      <c r="BY23" s="27"/>
      <c r="BZ23" s="27"/>
      <c r="CA23" s="47"/>
      <c r="CB23" s="27"/>
      <c r="CC23" s="27"/>
      <c r="CD23" s="27"/>
      <c r="CE23" s="47"/>
      <c r="CF23" s="27"/>
      <c r="CG23" s="27"/>
      <c r="CH23" s="27"/>
      <c r="CI23" s="47"/>
      <c r="CJ23" s="27"/>
      <c r="CK23" s="27"/>
      <c r="CL23" s="27"/>
    </row>
    <row r="24" spans="1:90" x14ac:dyDescent="0.2">
      <c r="A24" s="109">
        <v>16</v>
      </c>
      <c r="B24" s="109" t="s">
        <v>180</v>
      </c>
      <c r="C24" s="50">
        <f>'свод разд2'!F24</f>
        <v>174</v>
      </c>
      <c r="D24" s="27"/>
      <c r="E24" s="27">
        <f t="shared" si="2"/>
        <v>148</v>
      </c>
      <c r="F24" s="27">
        <f t="shared" si="3"/>
        <v>12</v>
      </c>
      <c r="G24" s="46">
        <v>174</v>
      </c>
      <c r="H24" s="27"/>
      <c r="I24" s="27">
        <v>148</v>
      </c>
      <c r="J24" s="27">
        <v>12</v>
      </c>
      <c r="K24" s="50">
        <f>'свод разд2'!M24</f>
        <v>0</v>
      </c>
      <c r="L24" s="27"/>
      <c r="M24" s="27"/>
      <c r="N24" s="27"/>
      <c r="O24" s="47">
        <v>61</v>
      </c>
      <c r="P24" s="27"/>
      <c r="Q24" s="27">
        <v>57</v>
      </c>
      <c r="R24" s="27">
        <v>4</v>
      </c>
      <c r="S24" s="47">
        <v>501</v>
      </c>
      <c r="T24" s="27"/>
      <c r="U24" s="27">
        <v>241</v>
      </c>
      <c r="V24" s="27">
        <v>73</v>
      </c>
      <c r="W24" s="47">
        <v>124</v>
      </c>
      <c r="X24" s="27"/>
      <c r="Y24" s="27">
        <v>119</v>
      </c>
      <c r="Z24" s="27">
        <v>10</v>
      </c>
      <c r="AA24" s="47">
        <v>289</v>
      </c>
      <c r="AB24" s="27"/>
      <c r="AC24" s="27">
        <v>273</v>
      </c>
      <c r="AD24" s="27">
        <v>38</v>
      </c>
      <c r="AE24" s="47"/>
      <c r="AF24" s="27"/>
      <c r="AG24" s="27"/>
      <c r="AH24" s="27"/>
      <c r="AI24" s="47"/>
      <c r="AJ24" s="27"/>
      <c r="AK24" s="27"/>
      <c r="AL24" s="27"/>
      <c r="AM24" s="47">
        <v>15</v>
      </c>
      <c r="AN24" s="27"/>
      <c r="AO24" s="27">
        <v>15</v>
      </c>
      <c r="AP24" s="27">
        <v>4</v>
      </c>
      <c r="AQ24" s="47">
        <v>1</v>
      </c>
      <c r="AR24" s="27">
        <v>1</v>
      </c>
      <c r="AS24" s="27">
        <v>1</v>
      </c>
      <c r="AT24" s="27"/>
      <c r="AU24" s="47">
        <v>1</v>
      </c>
      <c r="AV24" s="27">
        <v>1</v>
      </c>
      <c r="AW24" s="27">
        <v>1</v>
      </c>
      <c r="AX24" s="27"/>
      <c r="AY24" s="47">
        <v>20</v>
      </c>
      <c r="AZ24" s="27"/>
      <c r="BA24" s="27">
        <v>20</v>
      </c>
      <c r="BB24" s="27"/>
      <c r="BC24" s="47"/>
      <c r="BD24" s="27"/>
      <c r="BE24" s="27"/>
      <c r="BF24" s="27"/>
      <c r="BG24" s="47">
        <v>1</v>
      </c>
      <c r="BH24" s="27">
        <v>1</v>
      </c>
      <c r="BI24" s="27">
        <v>1</v>
      </c>
      <c r="BJ24" s="27"/>
      <c r="BK24" s="47">
        <v>3</v>
      </c>
      <c r="BL24" s="27">
        <v>3</v>
      </c>
      <c r="BM24" s="27">
        <v>2</v>
      </c>
      <c r="BN24" s="27">
        <v>1</v>
      </c>
      <c r="BO24" s="47"/>
      <c r="BP24" s="27"/>
      <c r="BQ24" s="27"/>
      <c r="BR24" s="27"/>
      <c r="BS24" s="47"/>
      <c r="BT24" s="27"/>
      <c r="BU24" s="27"/>
      <c r="BV24" s="27"/>
      <c r="BW24" s="47"/>
      <c r="BX24" s="27"/>
      <c r="BY24" s="27"/>
      <c r="BZ24" s="27"/>
      <c r="CA24" s="47"/>
      <c r="CB24" s="27"/>
      <c r="CC24" s="27"/>
      <c r="CD24" s="27"/>
      <c r="CE24" s="47"/>
      <c r="CF24" s="27"/>
      <c r="CG24" s="27"/>
      <c r="CH24" s="27"/>
      <c r="CI24" s="47"/>
      <c r="CJ24" s="27"/>
      <c r="CK24" s="27"/>
      <c r="CL24" s="27"/>
    </row>
    <row r="25" spans="1:90" x14ac:dyDescent="0.2">
      <c r="A25" s="109">
        <v>17</v>
      </c>
      <c r="B25" s="109" t="s">
        <v>181</v>
      </c>
      <c r="C25" s="50">
        <f>'свод разд2'!F25</f>
        <v>87</v>
      </c>
      <c r="D25" s="27"/>
      <c r="E25" s="27">
        <f t="shared" si="2"/>
        <v>71</v>
      </c>
      <c r="F25" s="27">
        <f t="shared" si="3"/>
        <v>14</v>
      </c>
      <c r="G25" s="46">
        <v>87</v>
      </c>
      <c r="H25" s="27"/>
      <c r="I25" s="27">
        <v>71</v>
      </c>
      <c r="J25" s="27">
        <v>14</v>
      </c>
      <c r="K25" s="50">
        <f>'свод разд2'!M25</f>
        <v>0</v>
      </c>
      <c r="L25" s="27"/>
      <c r="M25" s="27"/>
      <c r="N25" s="27"/>
      <c r="O25" s="47">
        <v>36</v>
      </c>
      <c r="P25" s="27"/>
      <c r="Q25" s="27">
        <v>24</v>
      </c>
      <c r="R25" s="27">
        <v>5</v>
      </c>
      <c r="S25" s="47">
        <v>264</v>
      </c>
      <c r="T25" s="27"/>
      <c r="U25" s="27">
        <v>208</v>
      </c>
      <c r="V25" s="27">
        <v>63</v>
      </c>
      <c r="W25" s="47">
        <v>232</v>
      </c>
      <c r="X25" s="27"/>
      <c r="Y25" s="27">
        <v>166</v>
      </c>
      <c r="Z25" s="27">
        <v>34</v>
      </c>
      <c r="AA25" s="47">
        <v>166</v>
      </c>
      <c r="AB25" s="27"/>
      <c r="AC25" s="27">
        <v>166</v>
      </c>
      <c r="AD25" s="27">
        <v>8</v>
      </c>
      <c r="AE25" s="47"/>
      <c r="AF25" s="27"/>
      <c r="AG25" s="27"/>
      <c r="AH25" s="27"/>
      <c r="AI25" s="47"/>
      <c r="AJ25" s="27"/>
      <c r="AK25" s="27"/>
      <c r="AL25" s="27"/>
      <c r="AM25" s="47">
        <v>36</v>
      </c>
      <c r="AN25" s="27"/>
      <c r="AO25" s="27">
        <v>24</v>
      </c>
      <c r="AP25" s="27">
        <v>5</v>
      </c>
      <c r="AQ25" s="47"/>
      <c r="AR25" s="27"/>
      <c r="AS25" s="27"/>
      <c r="AT25" s="27"/>
      <c r="AU25" s="47"/>
      <c r="AV25" s="27"/>
      <c r="AW25" s="27"/>
      <c r="AX25" s="27"/>
      <c r="AY25" s="47">
        <v>2</v>
      </c>
      <c r="AZ25" s="27"/>
      <c r="BA25" s="27">
        <v>2</v>
      </c>
      <c r="BB25" s="27"/>
      <c r="BC25" s="47"/>
      <c r="BD25" s="27"/>
      <c r="BE25" s="27"/>
      <c r="BF25" s="27"/>
      <c r="BG25" s="47">
        <v>1</v>
      </c>
      <c r="BH25" s="27">
        <v>1</v>
      </c>
      <c r="BI25" s="27"/>
      <c r="BJ25" s="27"/>
      <c r="BK25" s="47">
        <v>1</v>
      </c>
      <c r="BL25" s="27">
        <v>1</v>
      </c>
      <c r="BM25" s="27">
        <v>1</v>
      </c>
      <c r="BN25" s="27"/>
      <c r="BO25" s="47"/>
      <c r="BP25" s="27"/>
      <c r="BQ25" s="27"/>
      <c r="BR25" s="27"/>
      <c r="BS25" s="47"/>
      <c r="BT25" s="27"/>
      <c r="BU25" s="27"/>
      <c r="BV25" s="27"/>
      <c r="BW25" s="47"/>
      <c r="BX25" s="27"/>
      <c r="BY25" s="27"/>
      <c r="BZ25" s="27"/>
      <c r="CA25" s="47"/>
      <c r="CB25" s="27"/>
      <c r="CC25" s="27"/>
      <c r="CD25" s="27"/>
      <c r="CE25" s="47"/>
      <c r="CF25" s="27"/>
      <c r="CG25" s="27"/>
      <c r="CH25" s="27"/>
      <c r="CI25" s="47"/>
      <c r="CJ25" s="27"/>
      <c r="CK25" s="27"/>
      <c r="CL25" s="27"/>
    </row>
    <row r="26" spans="1:90" x14ac:dyDescent="0.2">
      <c r="A26" s="109">
        <v>18</v>
      </c>
      <c r="B26" s="109" t="s">
        <v>195</v>
      </c>
      <c r="C26" s="50">
        <f>'свод разд2'!F26</f>
        <v>123</v>
      </c>
      <c r="D26" s="27"/>
      <c r="E26" s="27">
        <f t="shared" si="2"/>
        <v>89</v>
      </c>
      <c r="F26" s="27">
        <f t="shared" si="3"/>
        <v>23</v>
      </c>
      <c r="G26" s="46">
        <v>123</v>
      </c>
      <c r="H26" s="27"/>
      <c r="I26" s="27">
        <v>89</v>
      </c>
      <c r="J26" s="27">
        <v>23</v>
      </c>
      <c r="K26" s="50">
        <f>'свод разд2'!M26</f>
        <v>0</v>
      </c>
      <c r="L26" s="27"/>
      <c r="M26" s="27"/>
      <c r="N26" s="27"/>
      <c r="O26" s="47">
        <v>55</v>
      </c>
      <c r="P26" s="27"/>
      <c r="Q26" s="27">
        <v>40</v>
      </c>
      <c r="R26" s="27">
        <v>15</v>
      </c>
      <c r="S26" s="47">
        <v>226</v>
      </c>
      <c r="T26" s="27"/>
      <c r="U26" s="27">
        <v>181</v>
      </c>
      <c r="V26" s="27">
        <v>24</v>
      </c>
      <c r="W26" s="47">
        <v>299</v>
      </c>
      <c r="X26" s="27"/>
      <c r="Y26" s="27">
        <v>237</v>
      </c>
      <c r="Z26" s="27">
        <v>22</v>
      </c>
      <c r="AA26" s="47">
        <v>204</v>
      </c>
      <c r="AB26" s="27"/>
      <c r="AC26" s="27">
        <v>171</v>
      </c>
      <c r="AD26" s="27">
        <v>7</v>
      </c>
      <c r="AE26" s="47"/>
      <c r="AF26" s="27"/>
      <c r="AG26" s="27"/>
      <c r="AH26" s="27"/>
      <c r="AI26" s="47"/>
      <c r="AJ26" s="27"/>
      <c r="AK26" s="27"/>
      <c r="AL26" s="27"/>
      <c r="AM26" s="47">
        <v>50</v>
      </c>
      <c r="AN26" s="27"/>
      <c r="AO26" s="27">
        <v>44</v>
      </c>
      <c r="AP26" s="27">
        <v>6</v>
      </c>
      <c r="AQ26" s="47"/>
      <c r="AR26" s="27"/>
      <c r="AS26" s="27"/>
      <c r="AT26" s="27"/>
      <c r="AU26" s="47"/>
      <c r="AV26" s="27"/>
      <c r="AW26" s="27"/>
      <c r="AX26" s="27"/>
      <c r="AY26" s="47">
        <v>14</v>
      </c>
      <c r="AZ26" s="27"/>
      <c r="BA26" s="27">
        <v>10</v>
      </c>
      <c r="BB26" s="27">
        <v>2</v>
      </c>
      <c r="BC26" s="47"/>
      <c r="BD26" s="27"/>
      <c r="BE26" s="27"/>
      <c r="BF26" s="27"/>
      <c r="BG26" s="47">
        <v>1</v>
      </c>
      <c r="BH26" s="27">
        <v>1</v>
      </c>
      <c r="BI26" s="27"/>
      <c r="BJ26" s="27"/>
      <c r="BK26" s="47">
        <v>2</v>
      </c>
      <c r="BL26" s="27">
        <v>2</v>
      </c>
      <c r="BM26" s="27">
        <v>2</v>
      </c>
      <c r="BN26" s="27"/>
      <c r="BO26" s="47"/>
      <c r="BP26" s="27"/>
      <c r="BQ26" s="27"/>
      <c r="BR26" s="27"/>
      <c r="BS26" s="47"/>
      <c r="BT26" s="27"/>
      <c r="BU26" s="27"/>
      <c r="BV26" s="27"/>
      <c r="BW26" s="47"/>
      <c r="BX26" s="27"/>
      <c r="BY26" s="27"/>
      <c r="BZ26" s="27"/>
      <c r="CA26" s="47"/>
      <c r="CB26" s="27"/>
      <c r="CC26" s="27"/>
      <c r="CD26" s="27"/>
      <c r="CE26" s="47"/>
      <c r="CF26" s="27"/>
      <c r="CG26" s="27"/>
      <c r="CH26" s="27"/>
      <c r="CI26" s="47"/>
      <c r="CJ26" s="27"/>
      <c r="CK26" s="27"/>
      <c r="CL26" s="27"/>
    </row>
    <row r="27" spans="1:90" x14ac:dyDescent="0.2">
      <c r="A27" s="109">
        <v>19</v>
      </c>
      <c r="B27" s="109" t="s">
        <v>196</v>
      </c>
      <c r="C27" s="50">
        <f>'свод разд2'!F27</f>
        <v>105</v>
      </c>
      <c r="D27" s="27"/>
      <c r="E27" s="27">
        <f t="shared" si="2"/>
        <v>72</v>
      </c>
      <c r="F27" s="27">
        <f t="shared" si="3"/>
        <v>9</v>
      </c>
      <c r="G27" s="46">
        <v>105</v>
      </c>
      <c r="H27" s="27"/>
      <c r="I27" s="27">
        <v>72</v>
      </c>
      <c r="J27" s="27">
        <v>9</v>
      </c>
      <c r="K27" s="50">
        <f>'свод разд2'!M27</f>
        <v>0</v>
      </c>
      <c r="L27" s="27"/>
      <c r="M27" s="27"/>
      <c r="N27" s="27"/>
      <c r="O27" s="47">
        <v>62</v>
      </c>
      <c r="P27" s="27"/>
      <c r="Q27" s="27">
        <v>46</v>
      </c>
      <c r="R27" s="27">
        <v>7</v>
      </c>
      <c r="S27" s="47">
        <v>237</v>
      </c>
      <c r="T27" s="27"/>
      <c r="U27" s="27">
        <v>208</v>
      </c>
      <c r="V27" s="27">
        <v>25</v>
      </c>
      <c r="W27" s="47">
        <v>202</v>
      </c>
      <c r="X27" s="27"/>
      <c r="Y27" s="27">
        <v>190</v>
      </c>
      <c r="Z27" s="27">
        <v>33</v>
      </c>
      <c r="AA27" s="47">
        <v>103</v>
      </c>
      <c r="AB27" s="27"/>
      <c r="AC27" s="27">
        <v>94</v>
      </c>
      <c r="AD27" s="27">
        <v>2</v>
      </c>
      <c r="AE27" s="47"/>
      <c r="AF27" s="27"/>
      <c r="AG27" s="27"/>
      <c r="AH27" s="27"/>
      <c r="AI27" s="47"/>
      <c r="AJ27" s="27"/>
      <c r="AK27" s="27"/>
      <c r="AL27" s="27"/>
      <c r="AM27" s="47">
        <v>61</v>
      </c>
      <c r="AN27" s="27"/>
      <c r="AO27" s="27">
        <v>60</v>
      </c>
      <c r="AP27" s="27">
        <v>1</v>
      </c>
      <c r="AQ27" s="47"/>
      <c r="AR27" s="27"/>
      <c r="AS27" s="27"/>
      <c r="AT27" s="27"/>
      <c r="AU27" s="47"/>
      <c r="AV27" s="27"/>
      <c r="AW27" s="27"/>
      <c r="AX27" s="27"/>
      <c r="AY27" s="47">
        <v>8</v>
      </c>
      <c r="AZ27" s="27">
        <v>1</v>
      </c>
      <c r="BA27" s="27">
        <v>6</v>
      </c>
      <c r="BB27" s="27">
        <v>1</v>
      </c>
      <c r="BC27" s="47"/>
      <c r="BD27" s="27"/>
      <c r="BE27" s="27"/>
      <c r="BF27" s="27"/>
      <c r="BG27" s="47">
        <v>1</v>
      </c>
      <c r="BH27" s="27"/>
      <c r="BI27" s="27"/>
      <c r="BJ27" s="27"/>
      <c r="BK27" s="47">
        <v>2</v>
      </c>
      <c r="BL27" s="27">
        <v>2</v>
      </c>
      <c r="BM27" s="27">
        <v>1</v>
      </c>
      <c r="BN27" s="27">
        <v>1</v>
      </c>
      <c r="BO27" s="47"/>
      <c r="BP27" s="27"/>
      <c r="BQ27" s="27"/>
      <c r="BR27" s="27"/>
      <c r="BS27" s="47"/>
      <c r="BT27" s="27"/>
      <c r="BU27" s="27"/>
      <c r="BV27" s="27"/>
      <c r="BW27" s="47"/>
      <c r="BX27" s="27"/>
      <c r="BY27" s="27"/>
      <c r="BZ27" s="27"/>
      <c r="CA27" s="47"/>
      <c r="CB27" s="27"/>
      <c r="CC27" s="27"/>
      <c r="CD27" s="27"/>
      <c r="CE27" s="47"/>
      <c r="CF27" s="27"/>
      <c r="CG27" s="27"/>
      <c r="CH27" s="27"/>
      <c r="CI27" s="47"/>
      <c r="CJ27" s="27"/>
      <c r="CK27" s="27"/>
      <c r="CL27" s="27"/>
    </row>
    <row r="28" spans="1:90" x14ac:dyDescent="0.2">
      <c r="A28" s="109">
        <v>20</v>
      </c>
      <c r="B28" s="109" t="s">
        <v>255</v>
      </c>
      <c r="C28" s="50">
        <f>'свод разд2'!F28</f>
        <v>392</v>
      </c>
      <c r="D28" s="27">
        <v>13</v>
      </c>
      <c r="E28" s="27">
        <f t="shared" si="2"/>
        <v>286</v>
      </c>
      <c r="F28" s="27">
        <f t="shared" si="3"/>
        <v>33</v>
      </c>
      <c r="G28" s="46">
        <v>392</v>
      </c>
      <c r="H28" s="27">
        <v>13</v>
      </c>
      <c r="I28" s="27">
        <v>286</v>
      </c>
      <c r="J28" s="27">
        <v>33</v>
      </c>
      <c r="K28" s="50">
        <f>'свод разд2'!M28</f>
        <v>0</v>
      </c>
      <c r="L28" s="27"/>
      <c r="M28" s="27"/>
      <c r="N28" s="27"/>
      <c r="O28" s="47">
        <v>40</v>
      </c>
      <c r="P28" s="27"/>
      <c r="Q28" s="27">
        <v>27</v>
      </c>
      <c r="R28" s="27"/>
      <c r="S28" s="47">
        <v>2479</v>
      </c>
      <c r="T28" s="27"/>
      <c r="U28" s="27">
        <v>1930</v>
      </c>
      <c r="V28" s="27">
        <v>303</v>
      </c>
      <c r="W28" s="47">
        <v>1370</v>
      </c>
      <c r="X28" s="27"/>
      <c r="Y28" s="27">
        <v>1235</v>
      </c>
      <c r="Z28" s="27">
        <v>109</v>
      </c>
      <c r="AA28" s="47">
        <v>1241</v>
      </c>
      <c r="AB28" s="27"/>
      <c r="AC28" s="27">
        <v>1093</v>
      </c>
      <c r="AD28" s="27">
        <v>82</v>
      </c>
      <c r="AE28" s="47">
        <v>1111</v>
      </c>
      <c r="AF28" s="27"/>
      <c r="AG28" s="27">
        <v>909</v>
      </c>
      <c r="AH28" s="27">
        <v>134</v>
      </c>
      <c r="AI28" s="47">
        <v>1347</v>
      </c>
      <c r="AJ28" s="27"/>
      <c r="AK28" s="27">
        <v>1225</v>
      </c>
      <c r="AL28" s="27">
        <v>152</v>
      </c>
      <c r="AM28" s="47">
        <v>756</v>
      </c>
      <c r="AN28" s="27"/>
      <c r="AO28" s="27">
        <v>583</v>
      </c>
      <c r="AP28" s="27">
        <v>113</v>
      </c>
      <c r="AQ28" s="47">
        <v>4</v>
      </c>
      <c r="AR28" s="27">
        <v>4</v>
      </c>
      <c r="AS28" s="27">
        <v>2</v>
      </c>
      <c r="AT28" s="27"/>
      <c r="AU28" s="47">
        <v>16</v>
      </c>
      <c r="AV28" s="27">
        <v>16</v>
      </c>
      <c r="AW28" s="27">
        <v>16</v>
      </c>
      <c r="AX28" s="27"/>
      <c r="AY28" s="47"/>
      <c r="AZ28" s="27"/>
      <c r="BA28" s="27"/>
      <c r="BB28" s="27"/>
      <c r="BC28" s="47"/>
      <c r="BD28" s="27"/>
      <c r="BE28" s="27"/>
      <c r="BF28" s="27"/>
      <c r="BG28" s="47">
        <v>1</v>
      </c>
      <c r="BH28" s="27">
        <v>1</v>
      </c>
      <c r="BI28" s="27"/>
      <c r="BJ28" s="27"/>
      <c r="BK28" s="47">
        <v>23</v>
      </c>
      <c r="BL28" s="27">
        <v>23</v>
      </c>
      <c r="BM28" s="27">
        <v>20</v>
      </c>
      <c r="BN28" s="27">
        <v>4</v>
      </c>
      <c r="BO28" s="47"/>
      <c r="BP28" s="27"/>
      <c r="BQ28" s="27"/>
      <c r="BR28" s="27"/>
      <c r="BS28" s="47"/>
      <c r="BT28" s="27"/>
      <c r="BU28" s="27"/>
      <c r="BV28" s="27"/>
      <c r="BW28" s="47"/>
      <c r="BX28" s="27"/>
      <c r="BY28" s="27"/>
      <c r="BZ28" s="27"/>
      <c r="CA28" s="47"/>
      <c r="CB28" s="27"/>
      <c r="CC28" s="27"/>
      <c r="CD28" s="27"/>
      <c r="CE28" s="47"/>
      <c r="CF28" s="27"/>
      <c r="CG28" s="27"/>
      <c r="CH28" s="27"/>
      <c r="CI28" s="47"/>
      <c r="CJ28" s="27"/>
      <c r="CK28" s="27"/>
      <c r="CL28" s="27"/>
    </row>
    <row r="29" spans="1:90" x14ac:dyDescent="0.2">
      <c r="A29" s="109">
        <v>21</v>
      </c>
      <c r="B29" s="109" t="s">
        <v>256</v>
      </c>
      <c r="C29" s="50">
        <f>'свод разд2'!F29</f>
        <v>524</v>
      </c>
      <c r="D29" s="27">
        <v>1</v>
      </c>
      <c r="E29" s="27">
        <f t="shared" si="2"/>
        <v>472</v>
      </c>
      <c r="F29" s="27">
        <f t="shared" si="3"/>
        <v>137</v>
      </c>
      <c r="G29" s="46">
        <v>523</v>
      </c>
      <c r="H29" s="27">
        <v>1</v>
      </c>
      <c r="I29" s="27">
        <v>471</v>
      </c>
      <c r="J29" s="27">
        <v>136</v>
      </c>
      <c r="K29" s="50">
        <f>'свод разд2'!M29</f>
        <v>1</v>
      </c>
      <c r="L29" s="27"/>
      <c r="M29" s="27">
        <v>1</v>
      </c>
      <c r="N29" s="27">
        <v>1</v>
      </c>
      <c r="O29" s="47">
        <v>148</v>
      </c>
      <c r="P29" s="27"/>
      <c r="Q29" s="27">
        <v>107</v>
      </c>
      <c r="R29" s="27">
        <v>31</v>
      </c>
      <c r="S29" s="47">
        <v>2471</v>
      </c>
      <c r="T29" s="27"/>
      <c r="U29" s="27">
        <v>1648</v>
      </c>
      <c r="V29" s="27">
        <v>468</v>
      </c>
      <c r="W29" s="47">
        <v>4959</v>
      </c>
      <c r="X29" s="27"/>
      <c r="Y29" s="27">
        <v>4678</v>
      </c>
      <c r="Z29" s="27">
        <v>1087</v>
      </c>
      <c r="AA29" s="47">
        <v>1873</v>
      </c>
      <c r="AB29" s="27"/>
      <c r="AC29" s="27">
        <v>1134</v>
      </c>
      <c r="AD29" s="27">
        <v>238</v>
      </c>
      <c r="AE29" s="47">
        <v>78</v>
      </c>
      <c r="AF29" s="27"/>
      <c r="AG29" s="27">
        <v>70</v>
      </c>
      <c r="AH29" s="27">
        <v>13</v>
      </c>
      <c r="AI29" s="47">
        <v>226</v>
      </c>
      <c r="AJ29" s="27"/>
      <c r="AK29" s="27">
        <v>197</v>
      </c>
      <c r="AL29" s="27">
        <v>43</v>
      </c>
      <c r="AM29" s="47">
        <v>256</v>
      </c>
      <c r="AN29" s="27"/>
      <c r="AO29" s="27">
        <v>167</v>
      </c>
      <c r="AP29" s="27">
        <v>40</v>
      </c>
      <c r="AQ29" s="47">
        <v>3</v>
      </c>
      <c r="AR29" s="27">
        <v>1</v>
      </c>
      <c r="AS29" s="27"/>
      <c r="AT29" s="27"/>
      <c r="AU29" s="47">
        <v>6</v>
      </c>
      <c r="AV29" s="27">
        <v>6</v>
      </c>
      <c r="AW29" s="27">
        <v>6</v>
      </c>
      <c r="AX29" s="27"/>
      <c r="AY29" s="47">
        <v>36</v>
      </c>
      <c r="AZ29" s="27">
        <v>26</v>
      </c>
      <c r="BA29" s="27">
        <v>34</v>
      </c>
      <c r="BB29" s="27"/>
      <c r="BC29" s="47">
        <v>21</v>
      </c>
      <c r="BD29" s="27">
        <v>14</v>
      </c>
      <c r="BE29" s="27">
        <v>21</v>
      </c>
      <c r="BF29" s="27"/>
      <c r="BG29" s="47">
        <v>1</v>
      </c>
      <c r="BH29" s="27">
        <v>1</v>
      </c>
      <c r="BI29" s="27">
        <v>1</v>
      </c>
      <c r="BJ29" s="27"/>
      <c r="BK29" s="47">
        <v>10</v>
      </c>
      <c r="BL29" s="27">
        <v>10</v>
      </c>
      <c r="BM29" s="27">
        <v>6</v>
      </c>
      <c r="BN29" s="27">
        <v>1</v>
      </c>
      <c r="BO29" s="47"/>
      <c r="BP29" s="27"/>
      <c r="BQ29" s="27"/>
      <c r="BR29" s="27"/>
      <c r="BS29" s="47"/>
      <c r="BT29" s="27"/>
      <c r="BU29" s="27"/>
      <c r="BV29" s="27"/>
      <c r="BW29" s="47"/>
      <c r="BX29" s="27"/>
      <c r="BY29" s="27"/>
      <c r="BZ29" s="27"/>
      <c r="CA29" s="47"/>
      <c r="CB29" s="27"/>
      <c r="CC29" s="27"/>
      <c r="CD29" s="27"/>
      <c r="CE29" s="47"/>
      <c r="CF29" s="27"/>
      <c r="CG29" s="27"/>
      <c r="CH29" s="27"/>
      <c r="CI29" s="47"/>
      <c r="CJ29" s="27"/>
      <c r="CK29" s="27"/>
      <c r="CL29" s="27"/>
    </row>
    <row r="30" spans="1:90" x14ac:dyDescent="0.2">
      <c r="A30" s="109">
        <v>22</v>
      </c>
      <c r="B30" s="109" t="s">
        <v>182</v>
      </c>
      <c r="C30" s="50">
        <f>'свод разд2'!F30</f>
        <v>66</v>
      </c>
      <c r="D30" s="27"/>
      <c r="E30" s="27">
        <f t="shared" si="2"/>
        <v>59</v>
      </c>
      <c r="F30" s="27">
        <f t="shared" si="3"/>
        <v>12</v>
      </c>
      <c r="G30" s="46">
        <v>66</v>
      </c>
      <c r="H30" s="27"/>
      <c r="I30" s="27">
        <v>59</v>
      </c>
      <c r="J30" s="27">
        <v>12</v>
      </c>
      <c r="K30" s="50">
        <f>'свод разд2'!M30</f>
        <v>0</v>
      </c>
      <c r="L30" s="27"/>
      <c r="M30" s="27"/>
      <c r="N30" s="27"/>
      <c r="O30" s="47">
        <v>6</v>
      </c>
      <c r="P30" s="27"/>
      <c r="Q30" s="27">
        <v>6</v>
      </c>
      <c r="R30" s="27">
        <v>4</v>
      </c>
      <c r="S30" s="47">
        <v>176</v>
      </c>
      <c r="T30" s="27"/>
      <c r="U30" s="27">
        <v>158</v>
      </c>
      <c r="V30" s="27">
        <v>44</v>
      </c>
      <c r="W30" s="47">
        <v>224</v>
      </c>
      <c r="X30" s="27"/>
      <c r="Y30" s="27">
        <v>180</v>
      </c>
      <c r="Z30" s="27">
        <v>54</v>
      </c>
      <c r="AA30" s="47">
        <v>162</v>
      </c>
      <c r="AB30" s="27"/>
      <c r="AC30" s="27">
        <v>151</v>
      </c>
      <c r="AD30" s="27">
        <v>51</v>
      </c>
      <c r="AE30" s="47"/>
      <c r="AF30" s="27"/>
      <c r="AG30" s="27"/>
      <c r="AH30" s="27"/>
      <c r="AI30" s="47"/>
      <c r="AJ30" s="27"/>
      <c r="AK30" s="27"/>
      <c r="AL30" s="27"/>
      <c r="AM30" s="47">
        <v>6</v>
      </c>
      <c r="AN30" s="27"/>
      <c r="AO30" s="27">
        <v>6</v>
      </c>
      <c r="AP30" s="27">
        <v>2</v>
      </c>
      <c r="AQ30" s="47"/>
      <c r="AR30" s="27"/>
      <c r="AS30" s="27"/>
      <c r="AT30" s="27"/>
      <c r="AU30" s="47"/>
      <c r="AV30" s="27"/>
      <c r="AW30" s="27"/>
      <c r="AX30" s="27"/>
      <c r="AY30" s="47">
        <v>10</v>
      </c>
      <c r="AZ30" s="27"/>
      <c r="BA30" s="27">
        <v>9</v>
      </c>
      <c r="BB30" s="27">
        <v>1</v>
      </c>
      <c r="BC30" s="47"/>
      <c r="BD30" s="27"/>
      <c r="BE30" s="27"/>
      <c r="BF30" s="27"/>
      <c r="BG30" s="47">
        <v>1</v>
      </c>
      <c r="BH30" s="27">
        <v>1</v>
      </c>
      <c r="BI30" s="27">
        <v>1</v>
      </c>
      <c r="BJ30" s="27"/>
      <c r="BK30" s="47">
        <v>1</v>
      </c>
      <c r="BL30" s="27">
        <v>1</v>
      </c>
      <c r="BM30" s="27">
        <v>1</v>
      </c>
      <c r="BN30" s="27"/>
      <c r="BO30" s="47"/>
      <c r="BP30" s="27"/>
      <c r="BQ30" s="27"/>
      <c r="BR30" s="27"/>
      <c r="BS30" s="47"/>
      <c r="BT30" s="27"/>
      <c r="BU30" s="27"/>
      <c r="BV30" s="27"/>
      <c r="BW30" s="47"/>
      <c r="BX30" s="27"/>
      <c r="BY30" s="27"/>
      <c r="BZ30" s="27"/>
      <c r="CA30" s="47"/>
      <c r="CB30" s="27"/>
      <c r="CC30" s="27"/>
      <c r="CD30" s="27"/>
      <c r="CE30" s="47"/>
      <c r="CF30" s="27"/>
      <c r="CG30" s="27"/>
      <c r="CH30" s="27"/>
      <c r="CI30" s="47"/>
      <c r="CJ30" s="27"/>
      <c r="CK30" s="27"/>
      <c r="CL30" s="27"/>
    </row>
    <row r="31" spans="1:90" x14ac:dyDescent="0.2">
      <c r="A31" s="109">
        <v>23</v>
      </c>
      <c r="B31" s="109" t="s">
        <v>183</v>
      </c>
      <c r="C31" s="50">
        <f>'свод разд2'!F31</f>
        <v>72</v>
      </c>
      <c r="D31" s="27"/>
      <c r="E31" s="27">
        <f t="shared" si="2"/>
        <v>64</v>
      </c>
      <c r="F31" s="27">
        <f t="shared" si="3"/>
        <v>2</v>
      </c>
      <c r="G31" s="46">
        <v>72</v>
      </c>
      <c r="H31" s="27"/>
      <c r="I31" s="27">
        <v>64</v>
      </c>
      <c r="J31" s="27">
        <v>2</v>
      </c>
      <c r="K31" s="50">
        <f>'свод разд2'!M31</f>
        <v>0</v>
      </c>
      <c r="L31" s="27"/>
      <c r="M31" s="27"/>
      <c r="N31" s="27"/>
      <c r="O31" s="47">
        <v>31</v>
      </c>
      <c r="P31" s="27"/>
      <c r="Q31" s="27">
        <v>27</v>
      </c>
      <c r="R31" s="27">
        <v>1</v>
      </c>
      <c r="S31" s="47">
        <v>168</v>
      </c>
      <c r="T31" s="27"/>
      <c r="U31" s="27">
        <v>148</v>
      </c>
      <c r="V31" s="27">
        <v>29</v>
      </c>
      <c r="W31" s="47">
        <v>110</v>
      </c>
      <c r="X31" s="27"/>
      <c r="Y31" s="27">
        <v>93</v>
      </c>
      <c r="Z31" s="27">
        <v>28</v>
      </c>
      <c r="AA31" s="47">
        <v>143</v>
      </c>
      <c r="AB31" s="27"/>
      <c r="AC31" s="27">
        <v>112</v>
      </c>
      <c r="AD31" s="27">
        <v>29</v>
      </c>
      <c r="AE31" s="47"/>
      <c r="AF31" s="27"/>
      <c r="AG31" s="27"/>
      <c r="AH31" s="27"/>
      <c r="AI31" s="47"/>
      <c r="AJ31" s="27"/>
      <c r="AK31" s="27"/>
      <c r="AL31" s="27"/>
      <c r="AM31" s="47">
        <v>16</v>
      </c>
      <c r="AN31" s="27"/>
      <c r="AO31" s="27">
        <v>4</v>
      </c>
      <c r="AP31" s="27">
        <v>2</v>
      </c>
      <c r="AQ31" s="47">
        <v>2</v>
      </c>
      <c r="AR31" s="27"/>
      <c r="AS31" s="27">
        <v>2</v>
      </c>
      <c r="AT31" s="27"/>
      <c r="AU31" s="47"/>
      <c r="AV31" s="27"/>
      <c r="AW31" s="27"/>
      <c r="AX31" s="27"/>
      <c r="AY31" s="47">
        <v>2</v>
      </c>
      <c r="AZ31" s="27"/>
      <c r="BA31" s="27">
        <v>2</v>
      </c>
      <c r="BB31" s="27"/>
      <c r="BC31" s="47"/>
      <c r="BD31" s="27"/>
      <c r="BE31" s="27"/>
      <c r="BF31" s="27"/>
      <c r="BG31" s="47">
        <v>1</v>
      </c>
      <c r="BH31" s="27">
        <v>1</v>
      </c>
      <c r="BI31" s="27">
        <v>1</v>
      </c>
      <c r="BJ31" s="27"/>
      <c r="BK31" s="47">
        <v>2</v>
      </c>
      <c r="BL31" s="27">
        <v>2</v>
      </c>
      <c r="BM31" s="27">
        <v>2</v>
      </c>
      <c r="BN31" s="27"/>
      <c r="BO31" s="47"/>
      <c r="BP31" s="27"/>
      <c r="BQ31" s="27"/>
      <c r="BR31" s="27"/>
      <c r="BS31" s="47"/>
      <c r="BT31" s="27"/>
      <c r="BU31" s="27"/>
      <c r="BV31" s="27"/>
      <c r="BW31" s="47"/>
      <c r="BX31" s="27"/>
      <c r="BY31" s="27"/>
      <c r="BZ31" s="27"/>
      <c r="CA31" s="47"/>
      <c r="CB31" s="27"/>
      <c r="CC31" s="27"/>
      <c r="CD31" s="27"/>
      <c r="CE31" s="47"/>
      <c r="CF31" s="27"/>
      <c r="CG31" s="27"/>
      <c r="CH31" s="27"/>
      <c r="CI31" s="47"/>
      <c r="CJ31" s="27"/>
      <c r="CK31" s="27"/>
      <c r="CL31" s="27"/>
    </row>
    <row r="32" spans="1:90" x14ac:dyDescent="0.2">
      <c r="A32" s="109">
        <v>24</v>
      </c>
      <c r="B32" s="109" t="s">
        <v>184</v>
      </c>
      <c r="C32" s="50">
        <f>'свод разд2'!F32</f>
        <v>73</v>
      </c>
      <c r="D32" s="27"/>
      <c r="E32" s="27">
        <f t="shared" si="2"/>
        <v>65</v>
      </c>
      <c r="F32" s="27">
        <f t="shared" si="3"/>
        <v>1</v>
      </c>
      <c r="G32" s="46">
        <v>73</v>
      </c>
      <c r="H32" s="27"/>
      <c r="I32" s="27">
        <v>65</v>
      </c>
      <c r="J32" s="27">
        <v>1</v>
      </c>
      <c r="K32" s="50">
        <f>'свод разд2'!M32</f>
        <v>0</v>
      </c>
      <c r="L32" s="27"/>
      <c r="M32" s="27"/>
      <c r="N32" s="27"/>
      <c r="O32" s="47">
        <v>34</v>
      </c>
      <c r="P32" s="27"/>
      <c r="Q32" s="27">
        <v>31</v>
      </c>
      <c r="R32" s="27"/>
      <c r="S32" s="47">
        <v>167</v>
      </c>
      <c r="T32" s="27"/>
      <c r="U32" s="27">
        <v>148</v>
      </c>
      <c r="V32" s="27">
        <v>25</v>
      </c>
      <c r="W32" s="47">
        <v>84</v>
      </c>
      <c r="X32" s="27"/>
      <c r="Y32" s="27">
        <v>78</v>
      </c>
      <c r="Z32" s="27">
        <v>8</v>
      </c>
      <c r="AA32" s="47">
        <v>86</v>
      </c>
      <c r="AB32" s="27"/>
      <c r="AC32" s="27">
        <v>82</v>
      </c>
      <c r="AD32" s="27">
        <v>2</v>
      </c>
      <c r="AE32" s="47"/>
      <c r="AF32" s="27"/>
      <c r="AG32" s="27"/>
      <c r="AH32" s="27"/>
      <c r="AI32" s="47"/>
      <c r="AJ32" s="27"/>
      <c r="AK32" s="27"/>
      <c r="AL32" s="27"/>
      <c r="AM32" s="47">
        <v>9</v>
      </c>
      <c r="AN32" s="27"/>
      <c r="AO32" s="27">
        <v>9</v>
      </c>
      <c r="AP32" s="27"/>
      <c r="AQ32" s="47"/>
      <c r="AR32" s="27"/>
      <c r="AS32" s="27"/>
      <c r="AT32" s="27"/>
      <c r="AU32" s="47"/>
      <c r="AV32" s="27"/>
      <c r="AW32" s="27"/>
      <c r="AX32" s="27"/>
      <c r="AY32" s="47">
        <v>2</v>
      </c>
      <c r="AZ32" s="27"/>
      <c r="BA32" s="27">
        <v>2</v>
      </c>
      <c r="BB32" s="27"/>
      <c r="BC32" s="47"/>
      <c r="BD32" s="27"/>
      <c r="BE32" s="27"/>
      <c r="BF32" s="27"/>
      <c r="BG32" s="47">
        <v>1</v>
      </c>
      <c r="BH32" s="27">
        <v>1</v>
      </c>
      <c r="BI32" s="27">
        <v>1</v>
      </c>
      <c r="BJ32" s="27"/>
      <c r="BK32" s="47">
        <v>2</v>
      </c>
      <c r="BL32" s="27">
        <v>2</v>
      </c>
      <c r="BM32" s="27">
        <v>2</v>
      </c>
      <c r="BN32" s="27"/>
      <c r="BO32" s="47"/>
      <c r="BP32" s="27"/>
      <c r="BQ32" s="27"/>
      <c r="BR32" s="27"/>
      <c r="BS32" s="47"/>
      <c r="BT32" s="27"/>
      <c r="BU32" s="27"/>
      <c r="BV32" s="27"/>
      <c r="BW32" s="47"/>
      <c r="BX32" s="27"/>
      <c r="BY32" s="27"/>
      <c r="BZ32" s="27"/>
      <c r="CA32" s="47"/>
      <c r="CB32" s="27"/>
      <c r="CC32" s="27"/>
      <c r="CD32" s="27"/>
      <c r="CE32" s="47"/>
      <c r="CF32" s="27"/>
      <c r="CG32" s="27"/>
      <c r="CH32" s="27"/>
      <c r="CI32" s="47"/>
      <c r="CJ32" s="27"/>
      <c r="CK32" s="27"/>
      <c r="CL32" s="27"/>
    </row>
    <row r="33" spans="1:90" s="25" customFormat="1" x14ac:dyDescent="0.2">
      <c r="A33" s="109">
        <v>25</v>
      </c>
      <c r="B33" s="109" t="s">
        <v>197</v>
      </c>
      <c r="C33" s="50">
        <f>'свод разд2'!F33</f>
        <v>361</v>
      </c>
      <c r="D33" s="114"/>
      <c r="E33" s="27">
        <f t="shared" si="2"/>
        <v>338</v>
      </c>
      <c r="F33" s="27">
        <f t="shared" si="3"/>
        <v>36</v>
      </c>
      <c r="G33" s="46">
        <v>361</v>
      </c>
      <c r="H33" s="114"/>
      <c r="I33" s="114">
        <v>338</v>
      </c>
      <c r="J33" s="114">
        <v>36</v>
      </c>
      <c r="K33" s="50">
        <f>'свод разд2'!M33</f>
        <v>0</v>
      </c>
      <c r="L33" s="114"/>
      <c r="M33" s="114"/>
      <c r="N33" s="114"/>
      <c r="O33" s="47">
        <v>233</v>
      </c>
      <c r="P33" s="114"/>
      <c r="Q33" s="114">
        <v>227</v>
      </c>
      <c r="R33" s="114">
        <v>23</v>
      </c>
      <c r="S33" s="47">
        <v>1087</v>
      </c>
      <c r="T33" s="114"/>
      <c r="U33" s="114">
        <v>901</v>
      </c>
      <c r="V33" s="114">
        <v>319</v>
      </c>
      <c r="W33" s="47">
        <v>857</v>
      </c>
      <c r="X33" s="114"/>
      <c r="Y33" s="114">
        <v>767</v>
      </c>
      <c r="Z33" s="114">
        <v>229</v>
      </c>
      <c r="AA33" s="47">
        <v>773</v>
      </c>
      <c r="AB33" s="114"/>
      <c r="AC33" s="114">
        <v>744</v>
      </c>
      <c r="AD33" s="114">
        <v>171</v>
      </c>
      <c r="AE33" s="47"/>
      <c r="AF33" s="114"/>
      <c r="AG33" s="114"/>
      <c r="AH33" s="114"/>
      <c r="AI33" s="47"/>
      <c r="AJ33" s="114"/>
      <c r="AK33" s="114"/>
      <c r="AL33" s="114"/>
      <c r="AM33" s="47">
        <v>45</v>
      </c>
      <c r="AN33" s="114"/>
      <c r="AO33" s="114">
        <v>37</v>
      </c>
      <c r="AP33" s="114">
        <v>18</v>
      </c>
      <c r="AQ33" s="47">
        <v>2</v>
      </c>
      <c r="AR33" s="114">
        <v>1</v>
      </c>
      <c r="AS33" s="114">
        <v>1</v>
      </c>
      <c r="AT33" s="114"/>
      <c r="AU33" s="47"/>
      <c r="AV33" s="114"/>
      <c r="AW33" s="114"/>
      <c r="AX33" s="114"/>
      <c r="AY33" s="47">
        <v>28</v>
      </c>
      <c r="AZ33" s="114"/>
      <c r="BA33" s="114">
        <v>25</v>
      </c>
      <c r="BB33" s="114">
        <v>1</v>
      </c>
      <c r="BC33" s="47"/>
      <c r="BD33" s="114"/>
      <c r="BE33" s="114"/>
      <c r="BF33" s="114"/>
      <c r="BG33" s="47">
        <v>1</v>
      </c>
      <c r="BH33" s="114">
        <v>1</v>
      </c>
      <c r="BI33" s="114">
        <v>1</v>
      </c>
      <c r="BJ33" s="114"/>
      <c r="BK33" s="47">
        <v>4</v>
      </c>
      <c r="BL33" s="114">
        <v>4</v>
      </c>
      <c r="BM33" s="114">
        <v>3</v>
      </c>
      <c r="BN33" s="114"/>
      <c r="BO33" s="47"/>
      <c r="BP33" s="114"/>
      <c r="BQ33" s="114"/>
      <c r="BR33" s="114"/>
      <c r="BS33" s="47"/>
      <c r="BT33" s="114"/>
      <c r="BU33" s="114"/>
      <c r="BV33" s="114"/>
      <c r="BW33" s="47"/>
      <c r="BX33" s="114"/>
      <c r="BY33" s="114"/>
      <c r="BZ33" s="114"/>
      <c r="CA33" s="47"/>
      <c r="CB33" s="114"/>
      <c r="CC33" s="114"/>
      <c r="CD33" s="114"/>
      <c r="CE33" s="47"/>
      <c r="CF33" s="114"/>
      <c r="CG33" s="114"/>
      <c r="CH33" s="114"/>
      <c r="CI33" s="47"/>
      <c r="CJ33" s="114"/>
      <c r="CK33" s="114"/>
      <c r="CL33" s="114"/>
    </row>
    <row r="34" spans="1:90" x14ac:dyDescent="0.2">
      <c r="A34" s="109">
        <v>26</v>
      </c>
      <c r="B34" s="109" t="s">
        <v>185</v>
      </c>
      <c r="C34" s="50">
        <f>'свод разд2'!F34</f>
        <v>22</v>
      </c>
      <c r="D34" s="27"/>
      <c r="E34" s="27">
        <f t="shared" si="2"/>
        <v>18</v>
      </c>
      <c r="F34" s="27">
        <f t="shared" si="3"/>
        <v>2</v>
      </c>
      <c r="G34" s="46">
        <v>22</v>
      </c>
      <c r="H34" s="27"/>
      <c r="I34" s="27">
        <v>18</v>
      </c>
      <c r="J34" s="27">
        <v>2</v>
      </c>
      <c r="K34" s="50">
        <f>'свод разд2'!M34</f>
        <v>0</v>
      </c>
      <c r="L34" s="27"/>
      <c r="M34" s="27"/>
      <c r="N34" s="27"/>
      <c r="O34" s="47">
        <v>13</v>
      </c>
      <c r="P34" s="27"/>
      <c r="Q34" s="27">
        <v>9</v>
      </c>
      <c r="R34" s="27"/>
      <c r="S34" s="47">
        <v>58</v>
      </c>
      <c r="T34" s="27"/>
      <c r="U34" s="27">
        <v>46</v>
      </c>
      <c r="V34" s="27">
        <v>16</v>
      </c>
      <c r="W34" s="47">
        <v>51</v>
      </c>
      <c r="X34" s="27"/>
      <c r="Y34" s="27">
        <v>44</v>
      </c>
      <c r="Z34" s="27">
        <v>15</v>
      </c>
      <c r="AA34" s="47">
        <v>38</v>
      </c>
      <c r="AB34" s="27"/>
      <c r="AC34" s="27">
        <v>33</v>
      </c>
      <c r="AD34" s="27">
        <v>6</v>
      </c>
      <c r="AE34" s="47"/>
      <c r="AF34" s="27"/>
      <c r="AG34" s="27"/>
      <c r="AH34" s="27"/>
      <c r="AI34" s="47"/>
      <c r="AJ34" s="27"/>
      <c r="AK34" s="27"/>
      <c r="AL34" s="27"/>
      <c r="AM34" s="47"/>
      <c r="AN34" s="27"/>
      <c r="AO34" s="27"/>
      <c r="AP34" s="27"/>
      <c r="AQ34" s="47"/>
      <c r="AR34" s="27"/>
      <c r="AS34" s="27"/>
      <c r="AT34" s="27"/>
      <c r="AU34" s="47"/>
      <c r="AV34" s="27"/>
      <c r="AW34" s="27"/>
      <c r="AX34" s="27"/>
      <c r="AY34" s="47">
        <v>1</v>
      </c>
      <c r="AZ34" s="27">
        <v>1</v>
      </c>
      <c r="BA34" s="27">
        <v>1</v>
      </c>
      <c r="BB34" s="27"/>
      <c r="BC34" s="47"/>
      <c r="BD34" s="27"/>
      <c r="BE34" s="27"/>
      <c r="BF34" s="27"/>
      <c r="BG34" s="47">
        <v>1</v>
      </c>
      <c r="BH34" s="27">
        <v>1</v>
      </c>
      <c r="BI34" s="27">
        <v>1</v>
      </c>
      <c r="BJ34" s="27"/>
      <c r="BK34" s="47"/>
      <c r="BL34" s="27"/>
      <c r="BM34" s="27"/>
      <c r="BN34" s="27"/>
      <c r="BO34" s="47"/>
      <c r="BP34" s="27"/>
      <c r="BQ34" s="27"/>
      <c r="BR34" s="27"/>
      <c r="BS34" s="47"/>
      <c r="BT34" s="27"/>
      <c r="BU34" s="27"/>
      <c r="BV34" s="27"/>
      <c r="BW34" s="47"/>
      <c r="BX34" s="27"/>
      <c r="BY34" s="27"/>
      <c r="BZ34" s="27"/>
      <c r="CA34" s="47"/>
      <c r="CB34" s="27"/>
      <c r="CC34" s="27"/>
      <c r="CD34" s="27"/>
      <c r="CE34" s="47"/>
      <c r="CF34" s="27"/>
      <c r="CG34" s="27"/>
      <c r="CH34" s="27"/>
      <c r="CI34" s="47"/>
      <c r="CJ34" s="27"/>
      <c r="CK34" s="27"/>
      <c r="CL34" s="27"/>
    </row>
    <row r="35" spans="1:90" x14ac:dyDescent="0.2">
      <c r="A35" s="109">
        <v>27</v>
      </c>
      <c r="B35" s="109" t="s">
        <v>186</v>
      </c>
      <c r="C35" s="50">
        <f>'свод разд2'!F35</f>
        <v>72</v>
      </c>
      <c r="D35" s="27"/>
      <c r="E35" s="27">
        <f t="shared" si="2"/>
        <v>64</v>
      </c>
      <c r="F35" s="27">
        <f t="shared" si="3"/>
        <v>5</v>
      </c>
      <c r="G35" s="46">
        <v>72</v>
      </c>
      <c r="H35" s="27"/>
      <c r="I35" s="27">
        <v>64</v>
      </c>
      <c r="J35" s="27">
        <v>5</v>
      </c>
      <c r="K35" s="50">
        <f>'свод разд2'!M35</f>
        <v>0</v>
      </c>
      <c r="L35" s="27"/>
      <c r="M35" s="27"/>
      <c r="N35" s="27"/>
      <c r="O35" s="47">
        <v>18</v>
      </c>
      <c r="P35" s="27"/>
      <c r="Q35" s="27">
        <v>16</v>
      </c>
      <c r="R35" s="27">
        <v>2</v>
      </c>
      <c r="S35" s="47">
        <v>230</v>
      </c>
      <c r="T35" s="27"/>
      <c r="U35" s="27">
        <v>192</v>
      </c>
      <c r="V35" s="27">
        <v>41</v>
      </c>
      <c r="W35" s="47">
        <v>178</v>
      </c>
      <c r="X35" s="27"/>
      <c r="Y35" s="27">
        <v>97</v>
      </c>
      <c r="Z35" s="27">
        <v>15</v>
      </c>
      <c r="AA35" s="47">
        <v>184</v>
      </c>
      <c r="AB35" s="27"/>
      <c r="AC35" s="27">
        <v>179</v>
      </c>
      <c r="AD35" s="27">
        <v>34</v>
      </c>
      <c r="AE35" s="47">
        <v>29</v>
      </c>
      <c r="AF35" s="27"/>
      <c r="AG35" s="27">
        <v>29</v>
      </c>
      <c r="AH35" s="27"/>
      <c r="AI35" s="47">
        <v>85</v>
      </c>
      <c r="AJ35" s="27"/>
      <c r="AK35" s="27">
        <v>85</v>
      </c>
      <c r="AL35" s="27">
        <v>3</v>
      </c>
      <c r="AM35" s="47"/>
      <c r="AN35" s="27"/>
      <c r="AO35" s="27"/>
      <c r="AP35" s="27"/>
      <c r="AQ35" s="47"/>
      <c r="AR35" s="27"/>
      <c r="AS35" s="27"/>
      <c r="AT35" s="27"/>
      <c r="AU35" s="47"/>
      <c r="AV35" s="27"/>
      <c r="AW35" s="27"/>
      <c r="AX35" s="27"/>
      <c r="AY35" s="47">
        <v>5</v>
      </c>
      <c r="AZ35" s="27"/>
      <c r="BA35" s="27">
        <v>4</v>
      </c>
      <c r="BB35" s="27"/>
      <c r="BC35" s="47"/>
      <c r="BD35" s="27"/>
      <c r="BE35" s="27"/>
      <c r="BF35" s="27"/>
      <c r="BG35" s="47">
        <v>1</v>
      </c>
      <c r="BH35" s="27">
        <v>1</v>
      </c>
      <c r="BI35" s="27">
        <v>1</v>
      </c>
      <c r="BJ35" s="27"/>
      <c r="BK35" s="47">
        <v>2</v>
      </c>
      <c r="BL35" s="27">
        <v>2</v>
      </c>
      <c r="BM35" s="27">
        <v>2</v>
      </c>
      <c r="BN35" s="27">
        <v>2</v>
      </c>
      <c r="BO35" s="47"/>
      <c r="BP35" s="27"/>
      <c r="BQ35" s="27"/>
      <c r="BR35" s="27"/>
      <c r="BS35" s="47"/>
      <c r="BT35" s="27"/>
      <c r="BU35" s="27"/>
      <c r="BV35" s="27"/>
      <c r="BW35" s="47"/>
      <c r="BX35" s="27"/>
      <c r="BY35" s="27"/>
      <c r="BZ35" s="27"/>
      <c r="CA35" s="47"/>
      <c r="CB35" s="27"/>
      <c r="CC35" s="27"/>
      <c r="CD35" s="27"/>
      <c r="CE35" s="47"/>
      <c r="CF35" s="27"/>
      <c r="CG35" s="27"/>
      <c r="CH35" s="27"/>
      <c r="CI35" s="47"/>
      <c r="CJ35" s="27"/>
      <c r="CK35" s="27"/>
      <c r="CL35" s="27"/>
    </row>
    <row r="36" spans="1:90" x14ac:dyDescent="0.2">
      <c r="A36" s="109">
        <v>28</v>
      </c>
      <c r="B36" s="110" t="s">
        <v>187</v>
      </c>
      <c r="C36" s="50">
        <f>'свод разд2'!F36</f>
        <v>152</v>
      </c>
      <c r="D36" s="27"/>
      <c r="E36" s="27">
        <f t="shared" si="2"/>
        <v>126</v>
      </c>
      <c r="F36" s="27">
        <f t="shared" si="3"/>
        <v>5</v>
      </c>
      <c r="G36" s="46">
        <v>152</v>
      </c>
      <c r="H36" s="27"/>
      <c r="I36" s="27">
        <v>126</v>
      </c>
      <c r="J36" s="27">
        <v>5</v>
      </c>
      <c r="K36" s="50">
        <f>'свод разд2'!M36</f>
        <v>0</v>
      </c>
      <c r="L36" s="27"/>
      <c r="M36" s="27"/>
      <c r="N36" s="27"/>
      <c r="O36" s="47">
        <v>26</v>
      </c>
      <c r="P36" s="27"/>
      <c r="Q36" s="27">
        <v>20</v>
      </c>
      <c r="R36" s="27">
        <v>1</v>
      </c>
      <c r="S36" s="47">
        <v>304</v>
      </c>
      <c r="T36" s="27"/>
      <c r="U36" s="27">
        <v>220</v>
      </c>
      <c r="V36" s="27">
        <v>1</v>
      </c>
      <c r="W36" s="47">
        <v>916</v>
      </c>
      <c r="X36" s="27"/>
      <c r="Y36" s="27">
        <v>835</v>
      </c>
      <c r="Z36" s="27">
        <v>46</v>
      </c>
      <c r="AA36" s="47">
        <v>445</v>
      </c>
      <c r="AB36" s="27"/>
      <c r="AC36" s="27">
        <v>391</v>
      </c>
      <c r="AD36" s="27">
        <v>67</v>
      </c>
      <c r="AE36" s="47"/>
      <c r="AF36" s="27"/>
      <c r="AG36" s="27"/>
      <c r="AH36" s="27"/>
      <c r="AI36" s="47"/>
      <c r="AJ36" s="27"/>
      <c r="AK36" s="27"/>
      <c r="AL36" s="27"/>
      <c r="AM36" s="47">
        <v>25</v>
      </c>
      <c r="AN36" s="27"/>
      <c r="AO36" s="27">
        <v>18</v>
      </c>
      <c r="AP36" s="27">
        <v>1</v>
      </c>
      <c r="AQ36" s="47">
        <v>3</v>
      </c>
      <c r="AR36" s="27"/>
      <c r="AS36" s="27">
        <v>3</v>
      </c>
      <c r="AT36" s="27"/>
      <c r="AU36" s="47"/>
      <c r="AV36" s="27"/>
      <c r="AW36" s="27"/>
      <c r="AX36" s="27"/>
      <c r="AY36" s="47"/>
      <c r="AZ36" s="27"/>
      <c r="BA36" s="27"/>
      <c r="BB36" s="27"/>
      <c r="BC36" s="47"/>
      <c r="BD36" s="27"/>
      <c r="BE36" s="27"/>
      <c r="BF36" s="27"/>
      <c r="BG36" s="47">
        <v>1</v>
      </c>
      <c r="BH36" s="27">
        <v>1</v>
      </c>
      <c r="BI36" s="27">
        <v>1</v>
      </c>
      <c r="BJ36" s="27"/>
      <c r="BK36" s="47">
        <v>1</v>
      </c>
      <c r="BL36" s="27">
        <v>1</v>
      </c>
      <c r="BM36" s="27">
        <v>1</v>
      </c>
      <c r="BN36" s="27"/>
      <c r="BO36" s="47"/>
      <c r="BP36" s="27"/>
      <c r="BQ36" s="27"/>
      <c r="BR36" s="27"/>
      <c r="BS36" s="47"/>
      <c r="BT36" s="27"/>
      <c r="BU36" s="27"/>
      <c r="BV36" s="27"/>
      <c r="BW36" s="47"/>
      <c r="BX36" s="27"/>
      <c r="BY36" s="27"/>
      <c r="BZ36" s="27"/>
      <c r="CA36" s="47"/>
      <c r="CB36" s="27"/>
      <c r="CC36" s="27"/>
      <c r="CD36" s="27"/>
      <c r="CE36" s="47"/>
      <c r="CF36" s="27"/>
      <c r="CG36" s="27"/>
      <c r="CH36" s="27"/>
      <c r="CI36" s="47"/>
      <c r="CJ36" s="27"/>
      <c r="CK36" s="27"/>
      <c r="CL36" s="27"/>
    </row>
    <row r="37" spans="1:90" x14ac:dyDescent="0.2">
      <c r="A37" s="26"/>
      <c r="B37" s="30"/>
      <c r="C37" s="50">
        <f>'свод разд2'!F37</f>
        <v>3563</v>
      </c>
      <c r="D37" s="27"/>
      <c r="E37" s="27"/>
      <c r="F37" s="27"/>
      <c r="G37" s="46">
        <f>SUM(G18:G36)</f>
        <v>3561</v>
      </c>
      <c r="H37" s="27"/>
      <c r="I37" s="27"/>
      <c r="J37" s="27"/>
      <c r="K37" s="50">
        <f>SUM(K18:K36)</f>
        <v>2</v>
      </c>
      <c r="L37" s="27"/>
      <c r="M37" s="27"/>
      <c r="N37" s="27"/>
      <c r="O37" s="47"/>
      <c r="P37" s="27"/>
      <c r="Q37" s="27"/>
      <c r="R37" s="27"/>
      <c r="S37" s="47"/>
      <c r="T37" s="27"/>
      <c r="U37" s="27"/>
      <c r="V37" s="27"/>
      <c r="W37" s="47"/>
      <c r="X37" s="27"/>
      <c r="Y37" s="27"/>
      <c r="Z37" s="27"/>
      <c r="AA37" s="47"/>
      <c r="AB37" s="27"/>
      <c r="AC37" s="27"/>
      <c r="AD37" s="27"/>
      <c r="AE37" s="47"/>
      <c r="AF37" s="27"/>
      <c r="AG37" s="27"/>
      <c r="AH37" s="27"/>
      <c r="AI37" s="47"/>
      <c r="AJ37" s="27"/>
      <c r="AK37" s="27"/>
      <c r="AL37" s="27"/>
      <c r="AM37" s="47"/>
      <c r="AN37" s="27"/>
      <c r="AO37" s="27"/>
      <c r="AP37" s="27"/>
      <c r="AQ37" s="47"/>
      <c r="AR37" s="27"/>
      <c r="AS37" s="27"/>
      <c r="AT37" s="27"/>
      <c r="AU37" s="47"/>
      <c r="AV37" s="27"/>
      <c r="AW37" s="27"/>
      <c r="AX37" s="27"/>
      <c r="AY37" s="47"/>
      <c r="AZ37" s="27"/>
      <c r="BA37" s="27"/>
      <c r="BB37" s="27"/>
      <c r="BC37" s="47"/>
      <c r="BD37" s="27"/>
      <c r="BE37" s="27"/>
      <c r="BF37" s="27"/>
      <c r="BG37" s="47"/>
      <c r="BH37" s="27"/>
      <c r="BI37" s="27"/>
      <c r="BJ37" s="27"/>
      <c r="BK37" s="47"/>
      <c r="BL37" s="27"/>
      <c r="BM37" s="27"/>
      <c r="BN37" s="27"/>
      <c r="BO37" s="47"/>
      <c r="BP37" s="27"/>
      <c r="BQ37" s="27"/>
      <c r="BR37" s="27"/>
      <c r="BS37" s="47"/>
      <c r="BT37" s="27"/>
      <c r="BU37" s="27"/>
      <c r="BV37" s="27"/>
      <c r="BW37" s="47"/>
      <c r="BX37" s="27"/>
      <c r="BY37" s="27"/>
      <c r="BZ37" s="27"/>
      <c r="CA37" s="47"/>
      <c r="CB37" s="27"/>
      <c r="CC37" s="27"/>
      <c r="CD37" s="27"/>
      <c r="CE37" s="47"/>
      <c r="CF37" s="27"/>
      <c r="CG37" s="27"/>
      <c r="CH37" s="27"/>
      <c r="CI37" s="47"/>
      <c r="CJ37" s="27"/>
      <c r="CK37" s="27"/>
      <c r="CL37" s="27"/>
    </row>
    <row r="38" spans="1:90" s="33" customFormat="1" ht="15.75" x14ac:dyDescent="0.2">
      <c r="A38" s="32"/>
      <c r="B38" s="23" t="s">
        <v>257</v>
      </c>
      <c r="C38" s="41"/>
      <c r="D38" s="24"/>
      <c r="E38" s="24"/>
      <c r="F38" s="24"/>
      <c r="G38" s="24"/>
      <c r="H38" s="24"/>
      <c r="I38" s="24"/>
      <c r="J38" s="24"/>
      <c r="K38" s="41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90" x14ac:dyDescent="0.2">
      <c r="A39" s="110">
        <v>29</v>
      </c>
      <c r="B39" s="110" t="s">
        <v>219</v>
      </c>
      <c r="C39" s="50">
        <f>'свод разд2'!F39</f>
        <v>621</v>
      </c>
      <c r="D39" s="27"/>
      <c r="E39" s="27">
        <f t="shared" ref="E39:E52" si="4">I39+M39</f>
        <v>485</v>
      </c>
      <c r="F39" s="27">
        <f t="shared" ref="F39:F52" si="5">J39+N39</f>
        <v>61</v>
      </c>
      <c r="G39" s="46">
        <v>619</v>
      </c>
      <c r="H39" s="27"/>
      <c r="I39" s="27">
        <v>484</v>
      </c>
      <c r="J39" s="27">
        <v>61</v>
      </c>
      <c r="K39" s="50">
        <f>'свод разд2'!M39</f>
        <v>2</v>
      </c>
      <c r="L39" s="27"/>
      <c r="M39" s="27">
        <v>1</v>
      </c>
      <c r="N39" s="27"/>
      <c r="O39" s="47">
        <v>251</v>
      </c>
      <c r="P39" s="27"/>
      <c r="Q39" s="27">
        <v>128</v>
      </c>
      <c r="R39" s="27">
        <v>31</v>
      </c>
      <c r="S39" s="47">
        <v>1763</v>
      </c>
      <c r="T39" s="27"/>
      <c r="U39" s="27">
        <v>828</v>
      </c>
      <c r="V39" s="27">
        <v>316</v>
      </c>
      <c r="W39" s="47">
        <v>1524</v>
      </c>
      <c r="X39" s="27"/>
      <c r="Y39" s="27">
        <v>977</v>
      </c>
      <c r="Z39" s="27">
        <v>547</v>
      </c>
      <c r="AA39" s="47">
        <v>1960</v>
      </c>
      <c r="AB39" s="27"/>
      <c r="AC39" s="27">
        <v>968</v>
      </c>
      <c r="AD39" s="27">
        <v>427</v>
      </c>
      <c r="AE39" s="47"/>
      <c r="AF39" s="27"/>
      <c r="AG39" s="27"/>
      <c r="AH39" s="27"/>
      <c r="AI39" s="47"/>
      <c r="AJ39" s="27"/>
      <c r="AK39" s="27"/>
      <c r="AL39" s="27"/>
      <c r="AM39" s="47">
        <v>102</v>
      </c>
      <c r="AN39" s="27"/>
      <c r="AO39" s="27">
        <v>67</v>
      </c>
      <c r="AP39" s="27">
        <v>48</v>
      </c>
      <c r="AQ39" s="47"/>
      <c r="AR39" s="27"/>
      <c r="AS39" s="27"/>
      <c r="AT39" s="27"/>
      <c r="AU39" s="47"/>
      <c r="AV39" s="27"/>
      <c r="AW39" s="27"/>
      <c r="AX39" s="27"/>
      <c r="AY39" s="47"/>
      <c r="AZ39" s="27"/>
      <c r="BA39" s="27"/>
      <c r="BB39" s="27"/>
      <c r="BC39" s="47"/>
      <c r="BD39" s="27"/>
      <c r="BE39" s="27"/>
      <c r="BF39" s="27"/>
      <c r="BG39" s="47">
        <v>1</v>
      </c>
      <c r="BH39" s="27">
        <v>1</v>
      </c>
      <c r="BI39" s="27"/>
      <c r="BJ39" s="27"/>
      <c r="BK39" s="47">
        <v>9</v>
      </c>
      <c r="BL39" s="27">
        <v>9</v>
      </c>
      <c r="BM39" s="27">
        <v>6</v>
      </c>
      <c r="BN39" s="27">
        <v>2</v>
      </c>
      <c r="BO39" s="47"/>
      <c r="BP39" s="27"/>
      <c r="BQ39" s="27"/>
      <c r="BR39" s="27"/>
      <c r="BS39" s="47"/>
      <c r="BT39" s="27"/>
      <c r="BU39" s="27"/>
      <c r="BV39" s="27"/>
      <c r="BW39" s="47"/>
      <c r="BX39" s="27"/>
      <c r="BY39" s="27"/>
      <c r="BZ39" s="27"/>
      <c r="CA39" s="47"/>
      <c r="CB39" s="27"/>
      <c r="CC39" s="27"/>
      <c r="CD39" s="27"/>
      <c r="CE39" s="47"/>
      <c r="CF39" s="27"/>
      <c r="CG39" s="27"/>
      <c r="CH39" s="27"/>
      <c r="CI39" s="47"/>
      <c r="CJ39" s="27"/>
      <c r="CK39" s="27"/>
      <c r="CL39" s="27"/>
    </row>
    <row r="40" spans="1:90" s="25" customFormat="1" x14ac:dyDescent="0.2">
      <c r="A40" s="110">
        <v>30</v>
      </c>
      <c r="B40" s="110" t="s">
        <v>188</v>
      </c>
      <c r="C40" s="50">
        <f>'свод разд2'!F40</f>
        <v>111</v>
      </c>
      <c r="D40" s="114"/>
      <c r="E40" s="27">
        <f t="shared" si="4"/>
        <v>91</v>
      </c>
      <c r="F40" s="27">
        <f t="shared" si="5"/>
        <v>12</v>
      </c>
      <c r="G40" s="46">
        <v>111</v>
      </c>
      <c r="H40" s="114"/>
      <c r="I40" s="114">
        <v>91</v>
      </c>
      <c r="J40" s="114">
        <v>12</v>
      </c>
      <c r="K40" s="50">
        <f>'свод разд2'!M40</f>
        <v>0</v>
      </c>
      <c r="L40" s="114"/>
      <c r="M40" s="114"/>
      <c r="N40" s="114"/>
      <c r="O40" s="47">
        <v>35</v>
      </c>
      <c r="P40" s="114"/>
      <c r="Q40" s="114">
        <v>29</v>
      </c>
      <c r="R40" s="114">
        <v>4</v>
      </c>
      <c r="S40" s="47">
        <v>324</v>
      </c>
      <c r="T40" s="114"/>
      <c r="U40" s="114">
        <v>268</v>
      </c>
      <c r="V40" s="114">
        <v>38</v>
      </c>
      <c r="W40" s="47">
        <v>214</v>
      </c>
      <c r="X40" s="114"/>
      <c r="Y40" s="114">
        <v>186</v>
      </c>
      <c r="Z40" s="114">
        <v>26</v>
      </c>
      <c r="AA40" s="47">
        <v>166</v>
      </c>
      <c r="AB40" s="114"/>
      <c r="AC40" s="114">
        <v>160</v>
      </c>
      <c r="AD40" s="114">
        <v>14</v>
      </c>
      <c r="AE40" s="47"/>
      <c r="AF40" s="114"/>
      <c r="AG40" s="114"/>
      <c r="AH40" s="114"/>
      <c r="AI40" s="47"/>
      <c r="AJ40" s="114"/>
      <c r="AK40" s="114"/>
      <c r="AL40" s="114"/>
      <c r="AM40" s="47"/>
      <c r="AN40" s="114"/>
      <c r="AO40" s="114"/>
      <c r="AP40" s="114"/>
      <c r="AQ40" s="47">
        <v>3</v>
      </c>
      <c r="AR40" s="114"/>
      <c r="AS40" s="114">
        <v>1</v>
      </c>
      <c r="AT40" s="114"/>
      <c r="AU40" s="47"/>
      <c r="AV40" s="114"/>
      <c r="AW40" s="114"/>
      <c r="AX40" s="114"/>
      <c r="AY40" s="47">
        <v>4</v>
      </c>
      <c r="AZ40" s="114"/>
      <c r="BA40" s="114">
        <v>4</v>
      </c>
      <c r="BB40" s="114"/>
      <c r="BC40" s="47"/>
      <c r="BD40" s="114"/>
      <c r="BE40" s="114"/>
      <c r="BF40" s="114"/>
      <c r="BG40" s="47">
        <v>1</v>
      </c>
      <c r="BH40" s="114">
        <v>1</v>
      </c>
      <c r="BI40" s="114"/>
      <c r="BJ40" s="114"/>
      <c r="BK40" s="47">
        <v>2</v>
      </c>
      <c r="BL40" s="114">
        <v>2</v>
      </c>
      <c r="BM40" s="114">
        <v>1</v>
      </c>
      <c r="BN40" s="114"/>
      <c r="BO40" s="47"/>
      <c r="BP40" s="114"/>
      <c r="BQ40" s="114"/>
      <c r="BR40" s="114"/>
      <c r="BS40" s="47"/>
      <c r="BT40" s="114"/>
      <c r="BU40" s="114"/>
      <c r="BV40" s="114"/>
      <c r="BW40" s="47"/>
      <c r="BX40" s="114"/>
      <c r="BY40" s="114"/>
      <c r="BZ40" s="114"/>
      <c r="CA40" s="47"/>
      <c r="CB40" s="114"/>
      <c r="CC40" s="114"/>
      <c r="CD40" s="114"/>
      <c r="CE40" s="47"/>
      <c r="CF40" s="114"/>
      <c r="CG40" s="114"/>
      <c r="CH40" s="114"/>
      <c r="CI40" s="47"/>
      <c r="CJ40" s="114"/>
      <c r="CK40" s="114"/>
      <c r="CL40" s="114"/>
    </row>
    <row r="41" spans="1:90" x14ac:dyDescent="0.2">
      <c r="A41" s="110">
        <v>31</v>
      </c>
      <c r="B41" s="110" t="s">
        <v>189</v>
      </c>
      <c r="C41" s="50">
        <f>'свод разд2'!F41</f>
        <v>48</v>
      </c>
      <c r="D41" s="27"/>
      <c r="E41" s="27">
        <f t="shared" si="4"/>
        <v>31</v>
      </c>
      <c r="F41" s="27">
        <f t="shared" si="5"/>
        <v>3</v>
      </c>
      <c r="G41" s="46">
        <v>48</v>
      </c>
      <c r="H41" s="27"/>
      <c r="I41" s="27">
        <v>31</v>
      </c>
      <c r="J41" s="27">
        <v>3</v>
      </c>
      <c r="K41" s="50">
        <f>'свод разд2'!M41</f>
        <v>0</v>
      </c>
      <c r="L41" s="27"/>
      <c r="M41" s="27"/>
      <c r="N41" s="27"/>
      <c r="O41" s="47">
        <v>5</v>
      </c>
      <c r="P41" s="27"/>
      <c r="Q41" s="27">
        <v>5</v>
      </c>
      <c r="R41" s="27"/>
      <c r="S41" s="47">
        <v>121</v>
      </c>
      <c r="T41" s="27"/>
      <c r="U41" s="27">
        <v>69</v>
      </c>
      <c r="V41" s="27">
        <v>42</v>
      </c>
      <c r="W41" s="47">
        <v>142</v>
      </c>
      <c r="X41" s="27"/>
      <c r="Y41" s="27">
        <v>58</v>
      </c>
      <c r="Z41" s="27">
        <v>39</v>
      </c>
      <c r="AA41" s="47">
        <v>104</v>
      </c>
      <c r="AB41" s="27"/>
      <c r="AC41" s="27">
        <v>51</v>
      </c>
      <c r="AD41" s="27">
        <v>21</v>
      </c>
      <c r="AE41" s="47"/>
      <c r="AF41" s="27"/>
      <c r="AG41" s="27"/>
      <c r="AH41" s="27"/>
      <c r="AI41" s="47"/>
      <c r="AJ41" s="27"/>
      <c r="AK41" s="27"/>
      <c r="AL41" s="27"/>
      <c r="AM41" s="47"/>
      <c r="AN41" s="27"/>
      <c r="AO41" s="27"/>
      <c r="AP41" s="27"/>
      <c r="AQ41" s="47">
        <v>2</v>
      </c>
      <c r="AR41" s="27"/>
      <c r="AS41" s="27">
        <v>1</v>
      </c>
      <c r="AT41" s="27"/>
      <c r="AU41" s="47"/>
      <c r="AV41" s="27"/>
      <c r="AW41" s="27"/>
      <c r="AX41" s="27"/>
      <c r="AY41" s="47"/>
      <c r="AZ41" s="27"/>
      <c r="BA41" s="27"/>
      <c r="BB41" s="27"/>
      <c r="BC41" s="47"/>
      <c r="BD41" s="27"/>
      <c r="BE41" s="27"/>
      <c r="BF41" s="27"/>
      <c r="BG41" s="47">
        <v>1</v>
      </c>
      <c r="BH41" s="27">
        <v>1</v>
      </c>
      <c r="BI41" s="27"/>
      <c r="BJ41" s="27"/>
      <c r="BK41" s="47">
        <v>2</v>
      </c>
      <c r="BL41" s="27">
        <v>2</v>
      </c>
      <c r="BM41" s="27">
        <v>2</v>
      </c>
      <c r="BN41" s="27"/>
      <c r="BO41" s="47"/>
      <c r="BP41" s="27"/>
      <c r="BQ41" s="27"/>
      <c r="BR41" s="27"/>
      <c r="BS41" s="47"/>
      <c r="BT41" s="27"/>
      <c r="BU41" s="27"/>
      <c r="BV41" s="27"/>
      <c r="BW41" s="47"/>
      <c r="BX41" s="27"/>
      <c r="BY41" s="27"/>
      <c r="BZ41" s="27"/>
      <c r="CA41" s="47"/>
      <c r="CB41" s="27"/>
      <c r="CC41" s="27"/>
      <c r="CD41" s="27"/>
      <c r="CE41" s="47"/>
      <c r="CF41" s="27"/>
      <c r="CG41" s="27"/>
      <c r="CH41" s="27"/>
      <c r="CI41" s="47"/>
      <c r="CJ41" s="27"/>
      <c r="CK41" s="27"/>
      <c r="CL41" s="27"/>
    </row>
    <row r="42" spans="1:90" x14ac:dyDescent="0.2">
      <c r="A42" s="110">
        <v>32</v>
      </c>
      <c r="B42" s="110" t="s">
        <v>190</v>
      </c>
      <c r="C42" s="50">
        <f>'свод разд2'!F42</f>
        <v>215</v>
      </c>
      <c r="D42" s="27"/>
      <c r="E42" s="27">
        <f t="shared" si="4"/>
        <v>140</v>
      </c>
      <c r="F42" s="27">
        <f t="shared" si="5"/>
        <v>38</v>
      </c>
      <c r="G42" s="46">
        <v>215</v>
      </c>
      <c r="H42" s="27"/>
      <c r="I42" s="27">
        <v>140</v>
      </c>
      <c r="J42" s="27">
        <v>38</v>
      </c>
      <c r="K42" s="50">
        <f>'свод разд2'!M42</f>
        <v>0</v>
      </c>
      <c r="L42" s="27"/>
      <c r="M42" s="27"/>
      <c r="N42" s="27"/>
      <c r="O42" s="47">
        <v>68</v>
      </c>
      <c r="P42" s="27"/>
      <c r="Q42" s="27">
        <v>47</v>
      </c>
      <c r="R42" s="27">
        <v>12</v>
      </c>
      <c r="S42" s="47">
        <v>662</v>
      </c>
      <c r="T42" s="27"/>
      <c r="U42" s="27">
        <v>437</v>
      </c>
      <c r="V42" s="27">
        <v>113</v>
      </c>
      <c r="W42" s="47">
        <v>1912</v>
      </c>
      <c r="X42" s="27"/>
      <c r="Y42" s="27">
        <v>1201</v>
      </c>
      <c r="Z42" s="27">
        <v>306</v>
      </c>
      <c r="AA42" s="47">
        <v>509</v>
      </c>
      <c r="AB42" s="27"/>
      <c r="AC42" s="27">
        <v>365</v>
      </c>
      <c r="AD42" s="27">
        <v>118</v>
      </c>
      <c r="AE42" s="47"/>
      <c r="AF42" s="27"/>
      <c r="AG42" s="27"/>
      <c r="AH42" s="27"/>
      <c r="AI42" s="47"/>
      <c r="AJ42" s="27"/>
      <c r="AK42" s="27"/>
      <c r="AL42" s="27"/>
      <c r="AM42" s="47"/>
      <c r="AN42" s="27"/>
      <c r="AO42" s="27"/>
      <c r="AP42" s="27"/>
      <c r="AQ42" s="47">
        <v>1</v>
      </c>
      <c r="AR42" s="27">
        <v>1</v>
      </c>
      <c r="AS42" s="27"/>
      <c r="AT42" s="27"/>
      <c r="AU42" s="47">
        <v>1</v>
      </c>
      <c r="AV42" s="27">
        <v>1</v>
      </c>
      <c r="AW42" s="27"/>
      <c r="AX42" s="27"/>
      <c r="AY42" s="47">
        <v>3</v>
      </c>
      <c r="AZ42" s="27"/>
      <c r="BA42" s="27">
        <v>3</v>
      </c>
      <c r="BB42" s="27"/>
      <c r="BC42" s="47"/>
      <c r="BD42" s="27"/>
      <c r="BE42" s="27"/>
      <c r="BF42" s="27"/>
      <c r="BG42" s="47">
        <v>1</v>
      </c>
      <c r="BH42" s="27">
        <v>1</v>
      </c>
      <c r="BI42" s="27">
        <v>1</v>
      </c>
      <c r="BJ42" s="27"/>
      <c r="BK42" s="47">
        <v>2</v>
      </c>
      <c r="BL42" s="27">
        <v>2</v>
      </c>
      <c r="BM42" s="27">
        <v>2</v>
      </c>
      <c r="BN42" s="27"/>
      <c r="BO42" s="47"/>
      <c r="BP42" s="27"/>
      <c r="BQ42" s="27"/>
      <c r="BR42" s="27"/>
      <c r="BS42" s="47"/>
      <c r="BT42" s="27"/>
      <c r="BU42" s="27"/>
      <c r="BV42" s="27"/>
      <c r="BW42" s="47"/>
      <c r="BX42" s="27"/>
      <c r="BY42" s="27"/>
      <c r="BZ42" s="27"/>
      <c r="CA42" s="47"/>
      <c r="CB42" s="27"/>
      <c r="CC42" s="27"/>
      <c r="CD42" s="27"/>
      <c r="CE42" s="47"/>
      <c r="CF42" s="27"/>
      <c r="CG42" s="27"/>
      <c r="CH42" s="27"/>
      <c r="CI42" s="47"/>
      <c r="CJ42" s="27"/>
      <c r="CK42" s="27"/>
      <c r="CL42" s="27"/>
    </row>
    <row r="43" spans="1:90" x14ac:dyDescent="0.2">
      <c r="A43" s="110">
        <v>33</v>
      </c>
      <c r="B43" s="110" t="s">
        <v>191</v>
      </c>
      <c r="C43" s="50">
        <f>'свод разд2'!F43</f>
        <v>283</v>
      </c>
      <c r="D43" s="27"/>
      <c r="E43" s="27">
        <f t="shared" si="4"/>
        <v>251</v>
      </c>
      <c r="F43" s="27">
        <f t="shared" si="5"/>
        <v>42</v>
      </c>
      <c r="G43" s="46">
        <v>282</v>
      </c>
      <c r="H43" s="27"/>
      <c r="I43" s="27">
        <v>250</v>
      </c>
      <c r="J43" s="27">
        <v>41</v>
      </c>
      <c r="K43" s="50">
        <f>'свод разд2'!M43</f>
        <v>1</v>
      </c>
      <c r="L43" s="27"/>
      <c r="M43" s="27">
        <v>1</v>
      </c>
      <c r="N43" s="27">
        <v>1</v>
      </c>
      <c r="O43" s="47">
        <v>136</v>
      </c>
      <c r="P43" s="27"/>
      <c r="Q43" s="27">
        <v>134</v>
      </c>
      <c r="R43" s="27">
        <v>8</v>
      </c>
      <c r="S43" s="47">
        <v>892</v>
      </c>
      <c r="T43" s="27"/>
      <c r="U43" s="27">
        <v>678</v>
      </c>
      <c r="V43" s="27">
        <v>143</v>
      </c>
      <c r="W43" s="47">
        <v>814</v>
      </c>
      <c r="X43" s="27"/>
      <c r="Y43" s="27">
        <v>651</v>
      </c>
      <c r="Z43" s="27">
        <v>130</v>
      </c>
      <c r="AA43" s="47">
        <v>588</v>
      </c>
      <c r="AB43" s="27"/>
      <c r="AC43" s="27">
        <v>512</v>
      </c>
      <c r="AD43" s="27">
        <v>30</v>
      </c>
      <c r="AE43" s="47">
        <v>9</v>
      </c>
      <c r="AF43" s="27"/>
      <c r="AG43" s="27">
        <v>2</v>
      </c>
      <c r="AH43" s="27"/>
      <c r="AI43" s="47">
        <v>14</v>
      </c>
      <c r="AJ43" s="27"/>
      <c r="AK43" s="27">
        <v>6</v>
      </c>
      <c r="AL43" s="27">
        <v>3</v>
      </c>
      <c r="AM43" s="47">
        <v>66</v>
      </c>
      <c r="AN43" s="27"/>
      <c r="AO43" s="27">
        <v>60</v>
      </c>
      <c r="AP43" s="27">
        <v>5</v>
      </c>
      <c r="AQ43" s="47">
        <v>7</v>
      </c>
      <c r="AR43" s="27">
        <v>2</v>
      </c>
      <c r="AS43" s="27">
        <v>4</v>
      </c>
      <c r="AT43" s="27"/>
      <c r="AU43" s="47"/>
      <c r="AV43" s="27"/>
      <c r="AW43" s="27"/>
      <c r="AX43" s="27"/>
      <c r="AY43" s="47">
        <v>27</v>
      </c>
      <c r="AZ43" s="27">
        <v>2</v>
      </c>
      <c r="BA43" s="27">
        <v>24</v>
      </c>
      <c r="BB43" s="27">
        <v>1</v>
      </c>
      <c r="BC43" s="47"/>
      <c r="BD43" s="27"/>
      <c r="BE43" s="27"/>
      <c r="BF43" s="27"/>
      <c r="BG43" s="47">
        <v>1</v>
      </c>
      <c r="BH43" s="27">
        <v>1</v>
      </c>
      <c r="BI43" s="27">
        <v>1</v>
      </c>
      <c r="BJ43" s="27"/>
      <c r="BK43" s="47">
        <v>4</v>
      </c>
      <c r="BL43" s="27">
        <v>4</v>
      </c>
      <c r="BM43" s="27">
        <v>4</v>
      </c>
      <c r="BN43" s="27"/>
      <c r="BO43" s="47"/>
      <c r="BP43" s="27"/>
      <c r="BQ43" s="27"/>
      <c r="BR43" s="27"/>
      <c r="BS43" s="47"/>
      <c r="BT43" s="27"/>
      <c r="BU43" s="27"/>
      <c r="BV43" s="27"/>
      <c r="BW43" s="47"/>
      <c r="BX43" s="27"/>
      <c r="BY43" s="27"/>
      <c r="BZ43" s="27"/>
      <c r="CA43" s="47"/>
      <c r="CB43" s="27"/>
      <c r="CC43" s="27"/>
      <c r="CD43" s="27"/>
      <c r="CE43" s="47"/>
      <c r="CF43" s="27"/>
      <c r="CG43" s="27"/>
      <c r="CH43" s="27"/>
      <c r="CI43" s="47"/>
      <c r="CJ43" s="27"/>
      <c r="CK43" s="27"/>
      <c r="CL43" s="27"/>
    </row>
    <row r="44" spans="1:90" x14ac:dyDescent="0.2">
      <c r="A44" s="110">
        <v>34</v>
      </c>
      <c r="B44" s="110" t="s">
        <v>221</v>
      </c>
      <c r="C44" s="50">
        <f>'свод разд2'!F44</f>
        <v>307</v>
      </c>
      <c r="D44" s="27"/>
      <c r="E44" s="27">
        <f t="shared" si="4"/>
        <v>280</v>
      </c>
      <c r="F44" s="27">
        <f t="shared" si="5"/>
        <v>32</v>
      </c>
      <c r="G44" s="46">
        <v>303</v>
      </c>
      <c r="H44" s="27"/>
      <c r="I44" s="27">
        <v>277</v>
      </c>
      <c r="J44" s="27">
        <v>28</v>
      </c>
      <c r="K44" s="50">
        <f>'свод разд2'!M44</f>
        <v>4</v>
      </c>
      <c r="L44" s="27"/>
      <c r="M44" s="27">
        <v>3</v>
      </c>
      <c r="N44" s="27">
        <v>4</v>
      </c>
      <c r="O44" s="47">
        <v>122</v>
      </c>
      <c r="P44" s="27"/>
      <c r="Q44" s="27">
        <v>116</v>
      </c>
      <c r="R44" s="27">
        <v>10</v>
      </c>
      <c r="S44" s="47">
        <v>1232</v>
      </c>
      <c r="T44" s="27"/>
      <c r="U44" s="27">
        <v>1107</v>
      </c>
      <c r="V44" s="27">
        <v>196</v>
      </c>
      <c r="W44" s="47">
        <v>587</v>
      </c>
      <c r="X44" s="27"/>
      <c r="Y44" s="27">
        <v>508</v>
      </c>
      <c r="Z44" s="27">
        <v>134</v>
      </c>
      <c r="AA44" s="47">
        <v>474</v>
      </c>
      <c r="AB44" s="27"/>
      <c r="AC44" s="27">
        <v>421</v>
      </c>
      <c r="AD44" s="27">
        <v>63</v>
      </c>
      <c r="AE44" s="47"/>
      <c r="AF44" s="27"/>
      <c r="AG44" s="27"/>
      <c r="AH44" s="27"/>
      <c r="AI44" s="47"/>
      <c r="AJ44" s="27"/>
      <c r="AK44" s="27"/>
      <c r="AL44" s="27"/>
      <c r="AM44" s="47"/>
      <c r="AN44" s="27"/>
      <c r="AO44" s="27"/>
      <c r="AP44" s="27"/>
      <c r="AQ44" s="47">
        <v>3</v>
      </c>
      <c r="AR44" s="27">
        <v>1</v>
      </c>
      <c r="AS44" s="27">
        <v>2</v>
      </c>
      <c r="AT44" s="27"/>
      <c r="AU44" s="47"/>
      <c r="AV44" s="27"/>
      <c r="AW44" s="27"/>
      <c r="AX44" s="27"/>
      <c r="AY44" s="47">
        <v>21</v>
      </c>
      <c r="AZ44" s="27">
        <v>3</v>
      </c>
      <c r="BA44" s="27">
        <v>18</v>
      </c>
      <c r="BB44" s="27"/>
      <c r="BC44" s="47">
        <v>1</v>
      </c>
      <c r="BD44" s="27">
        <v>1</v>
      </c>
      <c r="BE44" s="27"/>
      <c r="BF44" s="27"/>
      <c r="BG44" s="47">
        <v>1</v>
      </c>
      <c r="BH44" s="27">
        <v>1</v>
      </c>
      <c r="BI44" s="27"/>
      <c r="BJ44" s="27"/>
      <c r="BK44" s="47">
        <v>5</v>
      </c>
      <c r="BL44" s="27">
        <v>5</v>
      </c>
      <c r="BM44" s="27">
        <v>3</v>
      </c>
      <c r="BN44" s="27"/>
      <c r="BO44" s="47"/>
      <c r="BP44" s="27"/>
      <c r="BQ44" s="27"/>
      <c r="BR44" s="27"/>
      <c r="BS44" s="47"/>
      <c r="BT44" s="27"/>
      <c r="BU44" s="27"/>
      <c r="BV44" s="27"/>
      <c r="BW44" s="47"/>
      <c r="BX44" s="27"/>
      <c r="BY44" s="27"/>
      <c r="BZ44" s="27"/>
      <c r="CA44" s="47"/>
      <c r="CB44" s="27"/>
      <c r="CC44" s="27"/>
      <c r="CD44" s="27"/>
      <c r="CE44" s="47"/>
      <c r="CF44" s="27"/>
      <c r="CG44" s="27"/>
      <c r="CH44" s="27"/>
      <c r="CI44" s="47"/>
      <c r="CJ44" s="27"/>
      <c r="CK44" s="27"/>
      <c r="CL44" s="27"/>
    </row>
    <row r="45" spans="1:90" x14ac:dyDescent="0.2">
      <c r="A45" s="110">
        <v>35</v>
      </c>
      <c r="B45" s="110" t="s">
        <v>201</v>
      </c>
      <c r="C45" s="50">
        <f>'свод разд2'!F45</f>
        <v>127</v>
      </c>
      <c r="D45" s="27"/>
      <c r="E45" s="27">
        <f t="shared" si="4"/>
        <v>98</v>
      </c>
      <c r="F45" s="27">
        <f t="shared" si="5"/>
        <v>27</v>
      </c>
      <c r="G45" s="46">
        <v>127</v>
      </c>
      <c r="H45" s="27"/>
      <c r="I45" s="27">
        <v>98</v>
      </c>
      <c r="J45" s="27">
        <v>27</v>
      </c>
      <c r="K45" s="50">
        <f>'свод разд2'!M45</f>
        <v>0</v>
      </c>
      <c r="L45" s="27"/>
      <c r="M45" s="27"/>
      <c r="N45" s="27"/>
      <c r="O45" s="47">
        <v>43</v>
      </c>
      <c r="P45" s="27"/>
      <c r="Q45" s="27">
        <v>35</v>
      </c>
      <c r="R45" s="27">
        <v>8</v>
      </c>
      <c r="S45" s="47">
        <v>585</v>
      </c>
      <c r="T45" s="27"/>
      <c r="U45" s="27">
        <v>402</v>
      </c>
      <c r="V45" s="27">
        <v>99</v>
      </c>
      <c r="W45" s="47">
        <v>508</v>
      </c>
      <c r="X45" s="27"/>
      <c r="Y45" s="27">
        <v>360</v>
      </c>
      <c r="Z45" s="27">
        <v>118</v>
      </c>
      <c r="AA45" s="47">
        <v>380</v>
      </c>
      <c r="AB45" s="27"/>
      <c r="AC45" s="27">
        <v>250</v>
      </c>
      <c r="AD45" s="27">
        <v>85</v>
      </c>
      <c r="AE45" s="47"/>
      <c r="AF45" s="27"/>
      <c r="AG45" s="27"/>
      <c r="AH45" s="27"/>
      <c r="AI45" s="47"/>
      <c r="AJ45" s="27"/>
      <c r="AK45" s="27"/>
      <c r="AL45" s="27"/>
      <c r="AM45" s="47"/>
      <c r="AN45" s="27"/>
      <c r="AO45" s="27"/>
      <c r="AP45" s="27"/>
      <c r="AQ45" s="47"/>
      <c r="AR45" s="27"/>
      <c r="AS45" s="27"/>
      <c r="AT45" s="27"/>
      <c r="AU45" s="47"/>
      <c r="AV45" s="27"/>
      <c r="AW45" s="27"/>
      <c r="AX45" s="27"/>
      <c r="AY45" s="47">
        <v>15</v>
      </c>
      <c r="AZ45" s="27">
        <v>1</v>
      </c>
      <c r="BA45" s="27">
        <v>10</v>
      </c>
      <c r="BB45" s="27"/>
      <c r="BC45" s="47">
        <v>1</v>
      </c>
      <c r="BD45" s="27">
        <v>1</v>
      </c>
      <c r="BE45" s="27">
        <v>1</v>
      </c>
      <c r="BF45" s="27"/>
      <c r="BG45" s="47">
        <v>1</v>
      </c>
      <c r="BH45" s="27">
        <v>1</v>
      </c>
      <c r="BI45" s="27">
        <v>1</v>
      </c>
      <c r="BJ45" s="27"/>
      <c r="BK45" s="47">
        <v>2</v>
      </c>
      <c r="BL45" s="27">
        <v>2</v>
      </c>
      <c r="BM45" s="27">
        <v>2</v>
      </c>
      <c r="BN45" s="27"/>
      <c r="BO45" s="47"/>
      <c r="BP45" s="27"/>
      <c r="BQ45" s="27"/>
      <c r="BR45" s="27"/>
      <c r="BS45" s="47"/>
      <c r="BT45" s="27"/>
      <c r="BU45" s="27"/>
      <c r="BV45" s="27"/>
      <c r="BW45" s="47"/>
      <c r="BX45" s="27"/>
      <c r="BY45" s="27"/>
      <c r="BZ45" s="27"/>
      <c r="CA45" s="47"/>
      <c r="CB45" s="27"/>
      <c r="CC45" s="27"/>
      <c r="CD45" s="27"/>
      <c r="CE45" s="47"/>
      <c r="CF45" s="27"/>
      <c r="CG45" s="27"/>
      <c r="CH45" s="27"/>
      <c r="CI45" s="47"/>
      <c r="CJ45" s="27"/>
      <c r="CK45" s="27"/>
      <c r="CL45" s="27"/>
    </row>
    <row r="46" spans="1:90" x14ac:dyDescent="0.2">
      <c r="A46" s="110">
        <v>36</v>
      </c>
      <c r="B46" s="110" t="s">
        <v>222</v>
      </c>
      <c r="C46" s="50">
        <f>'свод разд2'!F46</f>
        <v>182</v>
      </c>
      <c r="D46" s="27">
        <v>1</v>
      </c>
      <c r="E46" s="27">
        <f t="shared" si="4"/>
        <v>164</v>
      </c>
      <c r="F46" s="27">
        <f t="shared" si="5"/>
        <v>57</v>
      </c>
      <c r="G46" s="46">
        <v>181</v>
      </c>
      <c r="H46" s="27">
        <v>1</v>
      </c>
      <c r="I46" s="27">
        <v>164</v>
      </c>
      <c r="J46" s="27">
        <v>56</v>
      </c>
      <c r="K46" s="50">
        <f>'свод разд2'!M46</f>
        <v>1</v>
      </c>
      <c r="L46" s="27"/>
      <c r="M46" s="27"/>
      <c r="N46" s="27">
        <v>1</v>
      </c>
      <c r="O46" s="47">
        <v>71</v>
      </c>
      <c r="P46" s="27"/>
      <c r="Q46" s="27">
        <v>71</v>
      </c>
      <c r="R46" s="27">
        <v>10</v>
      </c>
      <c r="S46" s="47">
        <v>728</v>
      </c>
      <c r="T46" s="27"/>
      <c r="U46" s="27">
        <v>680</v>
      </c>
      <c r="V46" s="27">
        <v>180</v>
      </c>
      <c r="W46" s="47">
        <v>651</v>
      </c>
      <c r="X46" s="27"/>
      <c r="Y46" s="27">
        <v>497</v>
      </c>
      <c r="Z46" s="27">
        <v>205</v>
      </c>
      <c r="AA46" s="47">
        <v>390</v>
      </c>
      <c r="AB46" s="27"/>
      <c r="AC46" s="27">
        <v>390</v>
      </c>
      <c r="AD46" s="27">
        <v>101</v>
      </c>
      <c r="AE46" s="47">
        <v>6</v>
      </c>
      <c r="AF46" s="27"/>
      <c r="AG46" s="27">
        <v>5</v>
      </c>
      <c r="AH46" s="27">
        <v>2</v>
      </c>
      <c r="AI46" s="47">
        <v>50</v>
      </c>
      <c r="AJ46" s="27"/>
      <c r="AK46" s="27">
        <v>34</v>
      </c>
      <c r="AL46" s="27">
        <v>20</v>
      </c>
      <c r="AM46" s="47"/>
      <c r="AN46" s="27"/>
      <c r="AO46" s="27"/>
      <c r="AP46" s="27"/>
      <c r="AQ46" s="47">
        <v>3</v>
      </c>
      <c r="AR46" s="27">
        <v>2</v>
      </c>
      <c r="AS46" s="27">
        <v>1</v>
      </c>
      <c r="AT46" s="27"/>
      <c r="AU46" s="47">
        <v>3</v>
      </c>
      <c r="AV46" s="27">
        <v>3</v>
      </c>
      <c r="AW46" s="27">
        <v>3</v>
      </c>
      <c r="AX46" s="27">
        <v>1</v>
      </c>
      <c r="AY46" s="47">
        <v>9</v>
      </c>
      <c r="AZ46" s="27">
        <v>1</v>
      </c>
      <c r="BA46" s="27">
        <v>9</v>
      </c>
      <c r="BB46" s="27"/>
      <c r="BC46" s="47">
        <v>2</v>
      </c>
      <c r="BD46" s="27">
        <v>1</v>
      </c>
      <c r="BE46" s="27">
        <v>1</v>
      </c>
      <c r="BF46" s="27"/>
      <c r="BG46" s="47">
        <v>1</v>
      </c>
      <c r="BH46" s="27">
        <v>1</v>
      </c>
      <c r="BI46" s="27">
        <v>1</v>
      </c>
      <c r="BJ46" s="27"/>
      <c r="BK46" s="47">
        <v>3</v>
      </c>
      <c r="BL46" s="27">
        <v>3</v>
      </c>
      <c r="BM46" s="27">
        <v>2</v>
      </c>
      <c r="BN46" s="27"/>
      <c r="BO46" s="47"/>
      <c r="BP46" s="27"/>
      <c r="BQ46" s="27"/>
      <c r="BR46" s="27"/>
      <c r="BS46" s="47"/>
      <c r="BT46" s="27"/>
      <c r="BU46" s="27"/>
      <c r="BV46" s="27"/>
      <c r="BW46" s="47"/>
      <c r="BX46" s="27"/>
      <c r="BY46" s="27"/>
      <c r="BZ46" s="27"/>
      <c r="CA46" s="47"/>
      <c r="CB46" s="27"/>
      <c r="CC46" s="27"/>
      <c r="CD46" s="27"/>
      <c r="CE46" s="47"/>
      <c r="CF46" s="27"/>
      <c r="CG46" s="27"/>
      <c r="CH46" s="27"/>
      <c r="CI46" s="47"/>
      <c r="CJ46" s="27"/>
      <c r="CK46" s="27"/>
      <c r="CL46" s="27"/>
    </row>
    <row r="47" spans="1:90" s="25" customFormat="1" x14ac:dyDescent="0.2">
      <c r="A47" s="110">
        <v>37</v>
      </c>
      <c r="B47" s="110" t="s">
        <v>202</v>
      </c>
      <c r="C47" s="50">
        <f>'свод разд2'!F47</f>
        <v>300</v>
      </c>
      <c r="D47" s="114"/>
      <c r="E47" s="27">
        <f t="shared" si="4"/>
        <v>253</v>
      </c>
      <c r="F47" s="27">
        <f t="shared" si="5"/>
        <v>34</v>
      </c>
      <c r="G47" s="46">
        <v>300</v>
      </c>
      <c r="H47" s="114"/>
      <c r="I47" s="114">
        <v>253</v>
      </c>
      <c r="J47" s="114">
        <v>34</v>
      </c>
      <c r="K47" s="50">
        <f>'свод разд2'!M47</f>
        <v>0</v>
      </c>
      <c r="L47" s="114"/>
      <c r="M47" s="114"/>
      <c r="N47" s="114"/>
      <c r="O47" s="47"/>
      <c r="P47" s="114"/>
      <c r="Q47" s="114"/>
      <c r="R47" s="114"/>
      <c r="S47" s="47">
        <v>865</v>
      </c>
      <c r="T47" s="114"/>
      <c r="U47" s="114">
        <v>624</v>
      </c>
      <c r="V47" s="114">
        <v>113</v>
      </c>
      <c r="W47" s="47">
        <v>280</v>
      </c>
      <c r="X47" s="114"/>
      <c r="Y47" s="114">
        <v>210</v>
      </c>
      <c r="Z47" s="114">
        <v>39</v>
      </c>
      <c r="AA47" s="47">
        <v>436</v>
      </c>
      <c r="AB47" s="114"/>
      <c r="AC47" s="114">
        <v>369</v>
      </c>
      <c r="AD47" s="114">
        <v>38</v>
      </c>
      <c r="AE47" s="47">
        <v>3</v>
      </c>
      <c r="AF47" s="114"/>
      <c r="AG47" s="114">
        <v>3</v>
      </c>
      <c r="AH47" s="114"/>
      <c r="AI47" s="47"/>
      <c r="AJ47" s="114"/>
      <c r="AK47" s="114"/>
      <c r="AL47" s="114"/>
      <c r="AM47" s="47">
        <v>115</v>
      </c>
      <c r="AN47" s="114"/>
      <c r="AO47" s="114">
        <v>103</v>
      </c>
      <c r="AP47" s="114">
        <v>7</v>
      </c>
      <c r="AQ47" s="47"/>
      <c r="AR47" s="114"/>
      <c r="AS47" s="114"/>
      <c r="AT47" s="114"/>
      <c r="AU47" s="47"/>
      <c r="AV47" s="114"/>
      <c r="AW47" s="114"/>
      <c r="AX47" s="114"/>
      <c r="AY47" s="47"/>
      <c r="AZ47" s="114"/>
      <c r="BA47" s="114"/>
      <c r="BB47" s="114"/>
      <c r="BC47" s="47"/>
      <c r="BD47" s="114"/>
      <c r="BE47" s="114"/>
      <c r="BF47" s="114"/>
      <c r="BG47" s="47">
        <v>1</v>
      </c>
      <c r="BH47" s="114">
        <v>1</v>
      </c>
      <c r="BI47" s="114"/>
      <c r="BJ47" s="114"/>
      <c r="BK47" s="47">
        <v>14</v>
      </c>
      <c r="BL47" s="114">
        <v>14</v>
      </c>
      <c r="BM47" s="114">
        <v>10</v>
      </c>
      <c r="BN47" s="114"/>
      <c r="BO47" s="47"/>
      <c r="BP47" s="114"/>
      <c r="BQ47" s="114"/>
      <c r="BR47" s="114"/>
      <c r="BS47" s="47"/>
      <c r="BT47" s="114"/>
      <c r="BU47" s="114"/>
      <c r="BV47" s="114"/>
      <c r="BW47" s="47"/>
      <c r="BX47" s="114"/>
      <c r="BY47" s="114"/>
      <c r="BZ47" s="114"/>
      <c r="CA47" s="47"/>
      <c r="CB47" s="114"/>
      <c r="CC47" s="114"/>
      <c r="CD47" s="114"/>
      <c r="CE47" s="47"/>
      <c r="CF47" s="114"/>
      <c r="CG47" s="114"/>
      <c r="CH47" s="114"/>
      <c r="CI47" s="47"/>
      <c r="CJ47" s="114"/>
      <c r="CK47" s="114"/>
      <c r="CL47" s="114"/>
    </row>
    <row r="48" spans="1:90" x14ac:dyDescent="0.2">
      <c r="A48" s="110">
        <v>38</v>
      </c>
      <c r="B48" s="110" t="s">
        <v>203</v>
      </c>
      <c r="C48" s="50">
        <f>'свод разд2'!F48</f>
        <v>285</v>
      </c>
      <c r="D48" s="27"/>
      <c r="E48" s="27">
        <f t="shared" si="4"/>
        <v>216</v>
      </c>
      <c r="F48" s="27">
        <f t="shared" si="5"/>
        <v>39</v>
      </c>
      <c r="G48" s="46">
        <v>283</v>
      </c>
      <c r="H48" s="27"/>
      <c r="I48" s="27">
        <v>215</v>
      </c>
      <c r="J48" s="27">
        <v>37</v>
      </c>
      <c r="K48" s="50">
        <f>'свод разд2'!M48</f>
        <v>2</v>
      </c>
      <c r="L48" s="27"/>
      <c r="M48" s="27">
        <v>1</v>
      </c>
      <c r="N48" s="27">
        <v>2</v>
      </c>
      <c r="O48" s="47">
        <v>42</v>
      </c>
      <c r="P48" s="27"/>
      <c r="Q48" s="27">
        <v>28</v>
      </c>
      <c r="R48" s="27">
        <v>7</v>
      </c>
      <c r="S48" s="47">
        <v>985</v>
      </c>
      <c r="T48" s="27"/>
      <c r="U48" s="27">
        <v>938</v>
      </c>
      <c r="V48" s="27">
        <v>274</v>
      </c>
      <c r="W48" s="47">
        <v>819</v>
      </c>
      <c r="X48" s="27"/>
      <c r="Y48" s="27">
        <v>765</v>
      </c>
      <c r="Z48" s="27">
        <v>136</v>
      </c>
      <c r="AA48" s="47">
        <v>540</v>
      </c>
      <c r="AB48" s="27"/>
      <c r="AC48" s="27">
        <v>498</v>
      </c>
      <c r="AD48" s="27">
        <v>173</v>
      </c>
      <c r="AE48" s="47"/>
      <c r="AF48" s="27"/>
      <c r="AG48" s="27"/>
      <c r="AH48" s="27"/>
      <c r="AI48" s="47"/>
      <c r="AJ48" s="27"/>
      <c r="AK48" s="27"/>
      <c r="AL48" s="27"/>
      <c r="AM48" s="47">
        <v>129</v>
      </c>
      <c r="AN48" s="27"/>
      <c r="AO48" s="27">
        <v>43</v>
      </c>
      <c r="AP48" s="27">
        <v>32</v>
      </c>
      <c r="AQ48" s="47">
        <v>5</v>
      </c>
      <c r="AR48" s="27">
        <v>1</v>
      </c>
      <c r="AS48" s="27">
        <v>4</v>
      </c>
      <c r="AT48" s="27"/>
      <c r="AU48" s="47">
        <v>3</v>
      </c>
      <c r="AV48" s="27">
        <v>3</v>
      </c>
      <c r="AW48" s="27">
        <v>3</v>
      </c>
      <c r="AX48" s="27"/>
      <c r="AY48" s="47">
        <v>21</v>
      </c>
      <c r="AZ48" s="27">
        <v>1</v>
      </c>
      <c r="BA48" s="27">
        <v>18</v>
      </c>
      <c r="BB48" s="27">
        <v>2</v>
      </c>
      <c r="BC48" s="47">
        <v>2</v>
      </c>
      <c r="BD48" s="27">
        <v>2</v>
      </c>
      <c r="BE48" s="27">
        <v>1</v>
      </c>
      <c r="BF48" s="27"/>
      <c r="BG48" s="47">
        <v>1</v>
      </c>
      <c r="BH48" s="27">
        <v>1</v>
      </c>
      <c r="BI48" s="27"/>
      <c r="BJ48" s="27">
        <v>1</v>
      </c>
      <c r="BK48" s="47">
        <v>3</v>
      </c>
      <c r="BL48" s="27">
        <v>3</v>
      </c>
      <c r="BM48" s="27">
        <v>3</v>
      </c>
      <c r="BN48" s="27"/>
      <c r="BO48" s="47"/>
      <c r="BP48" s="27"/>
      <c r="BQ48" s="27"/>
      <c r="BR48" s="27"/>
      <c r="BS48" s="47"/>
      <c r="BT48" s="27"/>
      <c r="BU48" s="27"/>
      <c r="BV48" s="27"/>
      <c r="BW48" s="47"/>
      <c r="BX48" s="27"/>
      <c r="BY48" s="27"/>
      <c r="BZ48" s="27"/>
      <c r="CA48" s="47"/>
      <c r="CB48" s="27"/>
      <c r="CC48" s="27"/>
      <c r="CD48" s="27"/>
      <c r="CE48" s="47"/>
      <c r="CF48" s="27"/>
      <c r="CG48" s="27"/>
      <c r="CH48" s="27"/>
      <c r="CI48" s="47"/>
      <c r="CJ48" s="27"/>
      <c r="CK48" s="27"/>
      <c r="CL48" s="27"/>
    </row>
    <row r="49" spans="1:90" x14ac:dyDescent="0.2">
      <c r="A49" s="110">
        <v>39</v>
      </c>
      <c r="B49" s="110" t="s">
        <v>204</v>
      </c>
      <c r="C49" s="50">
        <f>'свод разд2'!F49</f>
        <v>850</v>
      </c>
      <c r="D49" s="27">
        <v>1</v>
      </c>
      <c r="E49" s="27">
        <f t="shared" si="4"/>
        <v>705</v>
      </c>
      <c r="F49" s="27">
        <f t="shared" si="5"/>
        <v>255</v>
      </c>
      <c r="G49" s="46">
        <v>848</v>
      </c>
      <c r="H49" s="27">
        <v>1</v>
      </c>
      <c r="I49" s="27">
        <v>704</v>
      </c>
      <c r="J49" s="27">
        <v>253</v>
      </c>
      <c r="K49" s="50">
        <f>'свод разд2'!M49</f>
        <v>2</v>
      </c>
      <c r="L49" s="27"/>
      <c r="M49" s="27">
        <v>1</v>
      </c>
      <c r="N49" s="27">
        <v>2</v>
      </c>
      <c r="O49" s="47">
        <v>232</v>
      </c>
      <c r="P49" s="27"/>
      <c r="Q49" s="27">
        <v>198</v>
      </c>
      <c r="R49" s="27">
        <v>63</v>
      </c>
      <c r="S49" s="47">
        <v>2286</v>
      </c>
      <c r="T49" s="27"/>
      <c r="U49" s="27">
        <v>1828</v>
      </c>
      <c r="V49" s="27">
        <v>679</v>
      </c>
      <c r="W49" s="47">
        <v>4002</v>
      </c>
      <c r="X49" s="27"/>
      <c r="Y49" s="27">
        <v>3201</v>
      </c>
      <c r="Z49" s="27">
        <v>1204</v>
      </c>
      <c r="AA49" s="47">
        <v>1973</v>
      </c>
      <c r="AB49" s="27"/>
      <c r="AC49" s="27">
        <v>1538</v>
      </c>
      <c r="AD49" s="27">
        <v>561</v>
      </c>
      <c r="AE49" s="47">
        <v>26</v>
      </c>
      <c r="AF49" s="27"/>
      <c r="AG49" s="27">
        <v>14</v>
      </c>
      <c r="AH49" s="27">
        <v>3</v>
      </c>
      <c r="AI49" s="47">
        <v>76</v>
      </c>
      <c r="AJ49" s="27"/>
      <c r="AK49" s="27">
        <v>57</v>
      </c>
      <c r="AL49" s="27">
        <v>4</v>
      </c>
      <c r="AM49" s="47">
        <v>44</v>
      </c>
      <c r="AN49" s="27"/>
      <c r="AO49" s="27">
        <v>32</v>
      </c>
      <c r="AP49" s="27">
        <v>12</v>
      </c>
      <c r="AQ49" s="47">
        <v>4</v>
      </c>
      <c r="AR49" s="27">
        <v>1</v>
      </c>
      <c r="AS49" s="27">
        <v>1</v>
      </c>
      <c r="AT49" s="27"/>
      <c r="AU49" s="47"/>
      <c r="AV49" s="27"/>
      <c r="AW49" s="27"/>
      <c r="AX49" s="27"/>
      <c r="AY49" s="47">
        <v>4</v>
      </c>
      <c r="AZ49" s="27">
        <v>3</v>
      </c>
      <c r="BA49" s="27">
        <v>4</v>
      </c>
      <c r="BB49" s="27"/>
      <c r="BC49" s="47">
        <v>1</v>
      </c>
      <c r="BD49" s="27">
        <v>1</v>
      </c>
      <c r="BE49" s="27">
        <v>1</v>
      </c>
      <c r="BF49" s="27"/>
      <c r="BG49" s="47">
        <v>1</v>
      </c>
      <c r="BH49" s="27">
        <v>1</v>
      </c>
      <c r="BI49" s="27">
        <v>1</v>
      </c>
      <c r="BJ49" s="27"/>
      <c r="BK49" s="47">
        <v>6</v>
      </c>
      <c r="BL49" s="27">
        <v>6</v>
      </c>
      <c r="BM49" s="27">
        <v>5</v>
      </c>
      <c r="BN49" s="27"/>
      <c r="BO49" s="47"/>
      <c r="BP49" s="27"/>
      <c r="BQ49" s="27"/>
      <c r="BR49" s="27"/>
      <c r="BS49" s="47"/>
      <c r="BT49" s="27"/>
      <c r="BU49" s="27"/>
      <c r="BV49" s="27"/>
      <c r="BW49" s="47"/>
      <c r="BX49" s="27"/>
      <c r="BY49" s="27"/>
      <c r="BZ49" s="27"/>
      <c r="CA49" s="47"/>
      <c r="CB49" s="27"/>
      <c r="CC49" s="27"/>
      <c r="CD49" s="27"/>
      <c r="CE49" s="47"/>
      <c r="CF49" s="27"/>
      <c r="CG49" s="27"/>
      <c r="CH49" s="27"/>
      <c r="CI49" s="47"/>
      <c r="CJ49" s="27"/>
      <c r="CK49" s="27"/>
      <c r="CL49" s="27"/>
    </row>
    <row r="50" spans="1:90" x14ac:dyDescent="0.2">
      <c r="A50" s="110">
        <v>40</v>
      </c>
      <c r="B50" s="110" t="s">
        <v>205</v>
      </c>
      <c r="C50" s="50">
        <f>'свод разд2'!F50</f>
        <v>178</v>
      </c>
      <c r="D50" s="27"/>
      <c r="E50" s="27">
        <f t="shared" si="4"/>
        <v>164</v>
      </c>
      <c r="F50" s="27">
        <f t="shared" si="5"/>
        <v>7</v>
      </c>
      <c r="G50" s="46">
        <v>178</v>
      </c>
      <c r="H50" s="27"/>
      <c r="I50" s="27">
        <v>164</v>
      </c>
      <c r="J50" s="27">
        <v>7</v>
      </c>
      <c r="K50" s="50">
        <f>'свод разд2'!M50</f>
        <v>0</v>
      </c>
      <c r="L50" s="27"/>
      <c r="M50" s="27"/>
      <c r="N50" s="27"/>
      <c r="O50" s="47">
        <v>34</v>
      </c>
      <c r="P50" s="27"/>
      <c r="Q50" s="27">
        <v>27</v>
      </c>
      <c r="R50" s="27">
        <v>3</v>
      </c>
      <c r="S50" s="47">
        <v>847</v>
      </c>
      <c r="T50" s="27"/>
      <c r="U50" s="27">
        <v>675</v>
      </c>
      <c r="V50" s="27">
        <v>89</v>
      </c>
      <c r="W50" s="47">
        <v>771</v>
      </c>
      <c r="X50" s="27"/>
      <c r="Y50" s="27">
        <v>584</v>
      </c>
      <c r="Z50" s="27">
        <v>71</v>
      </c>
      <c r="AA50" s="47">
        <v>446</v>
      </c>
      <c r="AB50" s="27"/>
      <c r="AC50" s="27">
        <v>316</v>
      </c>
      <c r="AD50" s="27">
        <v>52</v>
      </c>
      <c r="AE50" s="47"/>
      <c r="AF50" s="27"/>
      <c r="AG50" s="27"/>
      <c r="AH50" s="27"/>
      <c r="AI50" s="47"/>
      <c r="AJ50" s="27"/>
      <c r="AK50" s="27"/>
      <c r="AL50" s="27"/>
      <c r="AM50" s="47"/>
      <c r="AN50" s="27"/>
      <c r="AO50" s="27"/>
      <c r="AP50" s="27"/>
      <c r="AQ50" s="47"/>
      <c r="AR50" s="27"/>
      <c r="AS50" s="27"/>
      <c r="AT50" s="27"/>
      <c r="AU50" s="47"/>
      <c r="AV50" s="27"/>
      <c r="AW50" s="27"/>
      <c r="AX50" s="27"/>
      <c r="AY50" s="47">
        <v>20</v>
      </c>
      <c r="AZ50" s="27"/>
      <c r="BA50" s="27">
        <v>16</v>
      </c>
      <c r="BB50" s="27">
        <v>2</v>
      </c>
      <c r="BC50" s="47">
        <v>32</v>
      </c>
      <c r="BD50" s="27"/>
      <c r="BE50" s="27">
        <v>16</v>
      </c>
      <c r="BF50" s="27">
        <v>9</v>
      </c>
      <c r="BG50" s="47">
        <v>1</v>
      </c>
      <c r="BH50" s="27">
        <v>1</v>
      </c>
      <c r="BI50" s="27"/>
      <c r="BJ50" s="27"/>
      <c r="BK50" s="47">
        <v>3</v>
      </c>
      <c r="BL50" s="27">
        <v>2</v>
      </c>
      <c r="BM50" s="27">
        <v>2</v>
      </c>
      <c r="BN50" s="27"/>
      <c r="BO50" s="47"/>
      <c r="BP50" s="27"/>
      <c r="BQ50" s="27"/>
      <c r="BR50" s="27"/>
      <c r="BS50" s="47"/>
      <c r="BT50" s="27"/>
      <c r="BU50" s="27"/>
      <c r="BV50" s="27"/>
      <c r="BW50" s="47"/>
      <c r="BX50" s="27"/>
      <c r="BY50" s="27"/>
      <c r="BZ50" s="27"/>
      <c r="CA50" s="47"/>
      <c r="CB50" s="27"/>
      <c r="CC50" s="27"/>
      <c r="CD50" s="27"/>
      <c r="CE50" s="47"/>
      <c r="CF50" s="27"/>
      <c r="CG50" s="27"/>
      <c r="CH50" s="27"/>
      <c r="CI50" s="47"/>
      <c r="CJ50" s="27"/>
      <c r="CK50" s="27"/>
      <c r="CL50" s="27"/>
    </row>
    <row r="51" spans="1:90" x14ac:dyDescent="0.2">
      <c r="A51" s="110">
        <v>41</v>
      </c>
      <c r="B51" s="110" t="s">
        <v>225</v>
      </c>
      <c r="C51" s="50">
        <f>'свод разд2'!F51</f>
        <v>4</v>
      </c>
      <c r="D51" s="27"/>
      <c r="E51" s="27">
        <f t="shared" si="4"/>
        <v>4</v>
      </c>
      <c r="F51" s="27">
        <f t="shared" si="5"/>
        <v>0</v>
      </c>
      <c r="G51" s="46">
        <v>4</v>
      </c>
      <c r="H51" s="27"/>
      <c r="I51" s="27">
        <v>4</v>
      </c>
      <c r="J51" s="27"/>
      <c r="K51" s="50">
        <f>'свод разд2'!M51</f>
        <v>0</v>
      </c>
      <c r="L51" s="27"/>
      <c r="M51" s="27"/>
      <c r="N51" s="27"/>
      <c r="O51" s="47">
        <v>3</v>
      </c>
      <c r="P51" s="27"/>
      <c r="Q51" s="27">
        <v>3</v>
      </c>
      <c r="R51" s="27"/>
      <c r="S51" s="47">
        <v>12</v>
      </c>
      <c r="T51" s="27"/>
      <c r="U51" s="27">
        <v>5</v>
      </c>
      <c r="V51" s="27"/>
      <c r="W51" s="47">
        <v>11</v>
      </c>
      <c r="X51" s="27"/>
      <c r="Y51" s="27">
        <v>5</v>
      </c>
      <c r="Z51" s="27"/>
      <c r="AA51" s="47">
        <v>7</v>
      </c>
      <c r="AB51" s="27"/>
      <c r="AC51" s="27">
        <v>5</v>
      </c>
      <c r="AD51" s="27"/>
      <c r="AE51" s="47"/>
      <c r="AF51" s="27"/>
      <c r="AG51" s="27"/>
      <c r="AH51" s="27"/>
      <c r="AI51" s="47"/>
      <c r="AJ51" s="27"/>
      <c r="AK51" s="27"/>
      <c r="AL51" s="27"/>
      <c r="AM51" s="47"/>
      <c r="AN51" s="27"/>
      <c r="AO51" s="27"/>
      <c r="AP51" s="27"/>
      <c r="AQ51" s="47"/>
      <c r="AR51" s="27"/>
      <c r="AS51" s="27"/>
      <c r="AT51" s="27"/>
      <c r="AU51" s="47"/>
      <c r="AV51" s="27"/>
      <c r="AW51" s="27"/>
      <c r="AX51" s="27"/>
      <c r="AY51" s="47"/>
      <c r="AZ51" s="27"/>
      <c r="BA51" s="27"/>
      <c r="BB51" s="27"/>
      <c r="BC51" s="47"/>
      <c r="BD51" s="27"/>
      <c r="BE51" s="27"/>
      <c r="BF51" s="27"/>
      <c r="BG51" s="47">
        <v>1</v>
      </c>
      <c r="BH51" s="27">
        <v>1</v>
      </c>
      <c r="BI51" s="27"/>
      <c r="BJ51" s="27"/>
      <c r="BK51" s="47"/>
      <c r="BL51" s="27"/>
      <c r="BM51" s="27"/>
      <c r="BN51" s="27"/>
      <c r="BO51" s="47"/>
      <c r="BP51" s="27"/>
      <c r="BQ51" s="27"/>
      <c r="BR51" s="27"/>
      <c r="BS51" s="47"/>
      <c r="BT51" s="27"/>
      <c r="BU51" s="27"/>
      <c r="BV51" s="27"/>
      <c r="BW51" s="47"/>
      <c r="BX51" s="27"/>
      <c r="BY51" s="27"/>
      <c r="BZ51" s="27"/>
      <c r="CA51" s="47"/>
      <c r="CB51" s="27"/>
      <c r="CC51" s="27"/>
      <c r="CD51" s="27"/>
      <c r="CE51" s="47"/>
      <c r="CF51" s="27"/>
      <c r="CG51" s="27"/>
      <c r="CH51" s="27"/>
      <c r="CI51" s="47"/>
      <c r="CJ51" s="27"/>
      <c r="CK51" s="27"/>
      <c r="CL51" s="27"/>
    </row>
    <row r="52" spans="1:90" x14ac:dyDescent="0.2">
      <c r="A52" s="110">
        <v>42</v>
      </c>
      <c r="B52" s="110" t="s">
        <v>192</v>
      </c>
      <c r="C52" s="50">
        <f>'свод разд2'!F52</f>
        <v>113</v>
      </c>
      <c r="D52" s="27"/>
      <c r="E52" s="27">
        <f t="shared" si="4"/>
        <v>89</v>
      </c>
      <c r="F52" s="27">
        <f t="shared" si="5"/>
        <v>3</v>
      </c>
      <c r="G52" s="46">
        <v>110</v>
      </c>
      <c r="H52" s="27"/>
      <c r="I52" s="27">
        <v>89</v>
      </c>
      <c r="J52" s="27"/>
      <c r="K52" s="50">
        <f>'свод разд2'!M52</f>
        <v>3</v>
      </c>
      <c r="L52" s="27"/>
      <c r="M52" s="27"/>
      <c r="N52" s="27">
        <v>3</v>
      </c>
      <c r="O52" s="47">
        <v>6</v>
      </c>
      <c r="P52" s="27">
        <v>1</v>
      </c>
      <c r="Q52" s="27">
        <v>2</v>
      </c>
      <c r="R52" s="27"/>
      <c r="S52" s="47">
        <v>472</v>
      </c>
      <c r="T52" s="27"/>
      <c r="U52" s="27">
        <v>376</v>
      </c>
      <c r="V52" s="27">
        <v>42</v>
      </c>
      <c r="W52" s="47">
        <v>222</v>
      </c>
      <c r="X52" s="27"/>
      <c r="Y52" s="27">
        <v>184</v>
      </c>
      <c r="Z52" s="27">
        <v>13</v>
      </c>
      <c r="AA52" s="47">
        <v>151</v>
      </c>
      <c r="AB52" s="27"/>
      <c r="AC52" s="27">
        <v>126</v>
      </c>
      <c r="AD52" s="27">
        <v>8</v>
      </c>
      <c r="AE52" s="47"/>
      <c r="AF52" s="27"/>
      <c r="AG52" s="27"/>
      <c r="AH52" s="27"/>
      <c r="AI52" s="47"/>
      <c r="AJ52" s="27"/>
      <c r="AK52" s="27"/>
      <c r="AL52" s="27"/>
      <c r="AM52" s="47">
        <v>41</v>
      </c>
      <c r="AN52" s="27"/>
      <c r="AO52" s="27">
        <v>29</v>
      </c>
      <c r="AP52" s="27"/>
      <c r="AQ52" s="47">
        <v>1</v>
      </c>
      <c r="AR52" s="27"/>
      <c r="AS52" s="27">
        <v>1</v>
      </c>
      <c r="AT52" s="27"/>
      <c r="AU52" s="47"/>
      <c r="AV52" s="27"/>
      <c r="AW52" s="27"/>
      <c r="AX52" s="27"/>
      <c r="AY52" s="47"/>
      <c r="AZ52" s="27"/>
      <c r="BA52" s="27"/>
      <c r="BB52" s="27"/>
      <c r="BC52" s="47"/>
      <c r="BD52" s="27"/>
      <c r="BE52" s="27"/>
      <c r="BF52" s="27"/>
      <c r="BG52" s="47">
        <v>1</v>
      </c>
      <c r="BH52" s="27">
        <v>1</v>
      </c>
      <c r="BI52" s="27"/>
      <c r="BJ52" s="27"/>
      <c r="BK52" s="47">
        <v>2</v>
      </c>
      <c r="BL52" s="27">
        <v>2</v>
      </c>
      <c r="BM52" s="27">
        <v>2</v>
      </c>
      <c r="BN52" s="27"/>
      <c r="BO52" s="47"/>
      <c r="BP52" s="27"/>
      <c r="BQ52" s="27"/>
      <c r="BR52" s="27"/>
      <c r="BS52" s="47"/>
      <c r="BT52" s="27"/>
      <c r="BU52" s="27"/>
      <c r="BV52" s="27"/>
      <c r="BW52" s="47"/>
      <c r="BX52" s="27"/>
      <c r="BY52" s="27"/>
      <c r="BZ52" s="27"/>
      <c r="CA52" s="47"/>
      <c r="CB52" s="27"/>
      <c r="CC52" s="27"/>
      <c r="CD52" s="27"/>
      <c r="CE52" s="47"/>
      <c r="CF52" s="27"/>
      <c r="CG52" s="27"/>
      <c r="CH52" s="27"/>
      <c r="CI52" s="47"/>
      <c r="CJ52" s="27"/>
      <c r="CK52" s="27"/>
      <c r="CL52" s="27"/>
    </row>
    <row r="53" spans="1:90" x14ac:dyDescent="0.2">
      <c r="A53" s="26"/>
      <c r="B53" s="30"/>
      <c r="C53" s="50">
        <f>'свод разд2'!F53</f>
        <v>3624</v>
      </c>
      <c r="D53" s="27"/>
      <c r="E53" s="27"/>
      <c r="F53" s="27"/>
      <c r="G53" s="46">
        <f>SUM(G39:G52)</f>
        <v>3609</v>
      </c>
      <c r="H53" s="27"/>
      <c r="I53" s="27"/>
      <c r="J53" s="27"/>
      <c r="K53" s="50">
        <f>SUM(K39:K52)</f>
        <v>15</v>
      </c>
      <c r="L53" s="27"/>
      <c r="M53" s="27"/>
      <c r="N53" s="27"/>
      <c r="O53" s="47"/>
      <c r="P53" s="27"/>
      <c r="Q53" s="27"/>
      <c r="R53" s="27"/>
      <c r="S53" s="47"/>
      <c r="T53" s="27"/>
      <c r="U53" s="27"/>
      <c r="V53" s="27"/>
      <c r="W53" s="47"/>
      <c r="X53" s="27"/>
      <c r="Y53" s="27"/>
      <c r="Z53" s="27"/>
      <c r="AA53" s="47"/>
      <c r="AB53" s="27"/>
      <c r="AC53" s="27"/>
      <c r="AD53" s="27"/>
      <c r="AE53" s="47"/>
      <c r="AF53" s="27"/>
      <c r="AG53" s="27"/>
      <c r="AH53" s="27"/>
      <c r="AI53" s="47"/>
      <c r="AJ53" s="27"/>
      <c r="AK53" s="27"/>
      <c r="AL53" s="27"/>
      <c r="AM53" s="47"/>
      <c r="AN53" s="27"/>
      <c r="AO53" s="27"/>
      <c r="AP53" s="27"/>
      <c r="AQ53" s="47"/>
      <c r="AR53" s="27"/>
      <c r="AS53" s="27"/>
      <c r="AT53" s="27"/>
      <c r="AU53" s="47"/>
      <c r="AV53" s="27"/>
      <c r="AW53" s="27"/>
      <c r="AX53" s="27"/>
      <c r="AY53" s="47"/>
      <c r="AZ53" s="27"/>
      <c r="BA53" s="27"/>
      <c r="BB53" s="27"/>
      <c r="BC53" s="47"/>
      <c r="BD53" s="27"/>
      <c r="BE53" s="27"/>
      <c r="BF53" s="27"/>
      <c r="BG53" s="47"/>
      <c r="BH53" s="27"/>
      <c r="BI53" s="27"/>
      <c r="BJ53" s="27"/>
      <c r="BK53" s="47"/>
      <c r="BL53" s="27"/>
      <c r="BM53" s="27"/>
      <c r="BN53" s="27"/>
      <c r="BO53" s="47"/>
      <c r="BP53" s="27"/>
      <c r="BQ53" s="27"/>
      <c r="BR53" s="27"/>
      <c r="BS53" s="47"/>
      <c r="BT53" s="27"/>
      <c r="BU53" s="27"/>
      <c r="BV53" s="27"/>
      <c r="BW53" s="47"/>
      <c r="BX53" s="27"/>
      <c r="BY53" s="27"/>
      <c r="BZ53" s="27"/>
      <c r="CA53" s="47"/>
      <c r="CB53" s="27"/>
      <c r="CC53" s="27"/>
      <c r="CD53" s="27"/>
      <c r="CE53" s="47"/>
      <c r="CF53" s="27"/>
      <c r="CG53" s="27"/>
      <c r="CH53" s="27"/>
      <c r="CI53" s="47"/>
      <c r="CJ53" s="27"/>
      <c r="CK53" s="27"/>
      <c r="CL53" s="27"/>
    </row>
    <row r="54" spans="1:90" s="33" customFormat="1" ht="15.75" x14ac:dyDescent="0.2">
      <c r="A54" s="31"/>
      <c r="B54" s="23" t="s">
        <v>258</v>
      </c>
      <c r="C54" s="41"/>
      <c r="D54" s="24"/>
      <c r="E54" s="24"/>
      <c r="F54" s="24"/>
      <c r="G54" s="24"/>
      <c r="H54" s="24"/>
      <c r="I54" s="24"/>
      <c r="J54" s="24"/>
      <c r="K54" s="4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0" x14ac:dyDescent="0.2">
      <c r="A55" s="109">
        <v>43</v>
      </c>
      <c r="B55" s="109" t="s">
        <v>207</v>
      </c>
      <c r="C55" s="50">
        <f>'свод разд2'!F55</f>
        <v>60</v>
      </c>
      <c r="D55" s="27">
        <v>1</v>
      </c>
      <c r="E55" s="27">
        <f t="shared" ref="E55:E62" si="6">I55+M55</f>
        <v>35</v>
      </c>
      <c r="F55" s="27">
        <f t="shared" ref="F55:F62" si="7">J55+N55</f>
        <v>13</v>
      </c>
      <c r="G55" s="46">
        <v>60</v>
      </c>
      <c r="H55" s="27">
        <v>1</v>
      </c>
      <c r="I55" s="27">
        <v>35</v>
      </c>
      <c r="J55" s="27">
        <v>13</v>
      </c>
      <c r="K55" s="50">
        <f>'свод разд2'!M55</f>
        <v>0</v>
      </c>
      <c r="L55" s="27"/>
      <c r="M55" s="27"/>
      <c r="N55" s="27"/>
      <c r="O55" s="47">
        <v>23</v>
      </c>
      <c r="P55" s="27"/>
      <c r="Q55" s="27">
        <v>16</v>
      </c>
      <c r="R55" s="27">
        <v>6</v>
      </c>
      <c r="S55" s="47">
        <v>221</v>
      </c>
      <c r="T55" s="27"/>
      <c r="U55" s="27">
        <v>172</v>
      </c>
      <c r="V55" s="27">
        <v>41</v>
      </c>
      <c r="W55" s="47">
        <v>158</v>
      </c>
      <c r="X55" s="27"/>
      <c r="Y55" s="27">
        <v>137</v>
      </c>
      <c r="Z55" s="27">
        <v>140</v>
      </c>
      <c r="AA55" s="47">
        <v>119</v>
      </c>
      <c r="AB55" s="27"/>
      <c r="AC55" s="27">
        <v>106</v>
      </c>
      <c r="AD55" s="27">
        <v>17</v>
      </c>
      <c r="AE55" s="47"/>
      <c r="AF55" s="27"/>
      <c r="AG55" s="27"/>
      <c r="AH55" s="27"/>
      <c r="AI55" s="47"/>
      <c r="AJ55" s="27"/>
      <c r="AK55" s="27"/>
      <c r="AL55" s="27"/>
      <c r="AM55" s="47">
        <v>38</v>
      </c>
      <c r="AN55" s="27"/>
      <c r="AO55" s="27">
        <v>15</v>
      </c>
      <c r="AP55" s="27">
        <v>10</v>
      </c>
      <c r="AQ55" s="47">
        <v>1</v>
      </c>
      <c r="AR55" s="27"/>
      <c r="AS55" s="27"/>
      <c r="AT55" s="27">
        <v>1</v>
      </c>
      <c r="AU55" s="47"/>
      <c r="AV55" s="27"/>
      <c r="AW55" s="27"/>
      <c r="AX55" s="27"/>
      <c r="AY55" s="47"/>
      <c r="AZ55" s="27"/>
      <c r="BA55" s="27"/>
      <c r="BB55" s="27"/>
      <c r="BC55" s="47"/>
      <c r="BD55" s="27"/>
      <c r="BE55" s="27"/>
      <c r="BF55" s="27"/>
      <c r="BG55" s="47">
        <v>1</v>
      </c>
      <c r="BH55" s="27">
        <v>1</v>
      </c>
      <c r="BI55" s="27">
        <v>1</v>
      </c>
      <c r="BJ55" s="27"/>
      <c r="BK55" s="47">
        <v>3</v>
      </c>
      <c r="BL55" s="27">
        <v>3</v>
      </c>
      <c r="BM55" s="27">
        <v>2</v>
      </c>
      <c r="BN55" s="27">
        <v>2</v>
      </c>
      <c r="BO55" s="47"/>
      <c r="BP55" s="27"/>
      <c r="BQ55" s="27"/>
      <c r="BR55" s="27"/>
      <c r="BS55" s="47"/>
      <c r="BT55" s="27"/>
      <c r="BU55" s="27"/>
      <c r="BV55" s="27"/>
      <c r="BW55" s="47"/>
      <c r="BX55" s="27"/>
      <c r="BY55" s="27"/>
      <c r="BZ55" s="27"/>
      <c r="CA55" s="47"/>
      <c r="CB55" s="27"/>
      <c r="CC55" s="27"/>
      <c r="CD55" s="27"/>
      <c r="CE55" s="47"/>
      <c r="CF55" s="27"/>
      <c r="CG55" s="27"/>
      <c r="CH55" s="27"/>
      <c r="CI55" s="47"/>
      <c r="CJ55" s="27"/>
      <c r="CK55" s="27"/>
      <c r="CL55" s="27"/>
    </row>
    <row r="56" spans="1:90" x14ac:dyDescent="0.2">
      <c r="A56" s="109">
        <v>44</v>
      </c>
      <c r="B56" s="109" t="s">
        <v>198</v>
      </c>
      <c r="C56" s="50">
        <f>'свод разд2'!F56</f>
        <v>67</v>
      </c>
      <c r="D56" s="27"/>
      <c r="E56" s="27">
        <f t="shared" si="6"/>
        <v>43</v>
      </c>
      <c r="F56" s="27">
        <f t="shared" si="7"/>
        <v>23</v>
      </c>
      <c r="G56" s="46">
        <v>67</v>
      </c>
      <c r="H56" s="27"/>
      <c r="I56" s="27">
        <v>43</v>
      </c>
      <c r="J56" s="27">
        <v>23</v>
      </c>
      <c r="K56" s="50">
        <f>'свод разд2'!M56</f>
        <v>0</v>
      </c>
      <c r="L56" s="27"/>
      <c r="M56" s="27"/>
      <c r="N56" s="27"/>
      <c r="O56" s="47">
        <v>10</v>
      </c>
      <c r="P56" s="27"/>
      <c r="Q56" s="27">
        <v>8</v>
      </c>
      <c r="R56" s="27">
        <v>4</v>
      </c>
      <c r="S56" s="47">
        <v>275</v>
      </c>
      <c r="T56" s="27"/>
      <c r="U56" s="27">
        <v>235</v>
      </c>
      <c r="V56" s="27">
        <v>64</v>
      </c>
      <c r="W56" s="47">
        <v>192</v>
      </c>
      <c r="X56" s="27"/>
      <c r="Y56" s="27">
        <v>162</v>
      </c>
      <c r="Z56" s="27">
        <v>51</v>
      </c>
      <c r="AA56" s="47">
        <v>251</v>
      </c>
      <c r="AB56" s="27"/>
      <c r="AC56" s="27">
        <v>247</v>
      </c>
      <c r="AD56" s="27">
        <v>42</v>
      </c>
      <c r="AE56" s="47"/>
      <c r="AF56" s="27"/>
      <c r="AG56" s="27"/>
      <c r="AH56" s="27"/>
      <c r="AI56" s="47"/>
      <c r="AJ56" s="27"/>
      <c r="AK56" s="27"/>
      <c r="AL56" s="27"/>
      <c r="AM56" s="47"/>
      <c r="AN56" s="27"/>
      <c r="AO56" s="27"/>
      <c r="AP56" s="27"/>
      <c r="AQ56" s="47">
        <v>1</v>
      </c>
      <c r="AR56" s="27">
        <v>1</v>
      </c>
      <c r="AS56" s="27"/>
      <c r="AT56" s="27"/>
      <c r="AU56" s="47">
        <v>1</v>
      </c>
      <c r="AV56" s="27">
        <v>1</v>
      </c>
      <c r="AW56" s="27">
        <v>1</v>
      </c>
      <c r="AX56" s="27"/>
      <c r="AY56" s="47"/>
      <c r="AZ56" s="27"/>
      <c r="BA56" s="27"/>
      <c r="BB56" s="27"/>
      <c r="BC56" s="47"/>
      <c r="BD56" s="27"/>
      <c r="BE56" s="27"/>
      <c r="BF56" s="27"/>
      <c r="BG56" s="47">
        <v>1</v>
      </c>
      <c r="BH56" s="27">
        <v>1</v>
      </c>
      <c r="BI56" s="27">
        <v>1</v>
      </c>
      <c r="BJ56" s="27"/>
      <c r="BK56" s="47">
        <v>1</v>
      </c>
      <c r="BL56" s="27">
        <v>1</v>
      </c>
      <c r="BM56" s="27">
        <v>1</v>
      </c>
      <c r="BN56" s="27"/>
      <c r="BO56" s="47"/>
      <c r="BP56" s="27"/>
      <c r="BQ56" s="27"/>
      <c r="BR56" s="27"/>
      <c r="BS56" s="47"/>
      <c r="BT56" s="27"/>
      <c r="BU56" s="27"/>
      <c r="BV56" s="27"/>
      <c r="BW56" s="47"/>
      <c r="BX56" s="27"/>
      <c r="BY56" s="27"/>
      <c r="BZ56" s="27"/>
      <c r="CA56" s="47"/>
      <c r="CB56" s="27"/>
      <c r="CC56" s="27"/>
      <c r="CD56" s="27"/>
      <c r="CE56" s="47"/>
      <c r="CF56" s="27"/>
      <c r="CG56" s="27"/>
      <c r="CH56" s="27"/>
      <c r="CI56" s="47"/>
      <c r="CJ56" s="27"/>
      <c r="CK56" s="27"/>
      <c r="CL56" s="27"/>
    </row>
    <row r="57" spans="1:90" s="25" customFormat="1" x14ac:dyDescent="0.2">
      <c r="A57" s="109">
        <v>45</v>
      </c>
      <c r="B57" s="109" t="s">
        <v>199</v>
      </c>
      <c r="C57" s="50">
        <f>'свод разд2'!F57</f>
        <v>101</v>
      </c>
      <c r="D57" s="114">
        <v>3</v>
      </c>
      <c r="E57" s="27">
        <f t="shared" si="6"/>
        <v>68</v>
      </c>
      <c r="F57" s="27">
        <f t="shared" si="7"/>
        <v>30</v>
      </c>
      <c r="G57" s="46">
        <v>101</v>
      </c>
      <c r="H57" s="114">
        <v>3</v>
      </c>
      <c r="I57" s="114">
        <v>68</v>
      </c>
      <c r="J57" s="114">
        <v>30</v>
      </c>
      <c r="K57" s="50">
        <f>'свод разд2'!M57</f>
        <v>0</v>
      </c>
      <c r="L57" s="114"/>
      <c r="M57" s="114"/>
      <c r="N57" s="114"/>
      <c r="O57" s="47">
        <v>30</v>
      </c>
      <c r="P57" s="114"/>
      <c r="Q57" s="114">
        <v>30</v>
      </c>
      <c r="R57" s="114">
        <v>17</v>
      </c>
      <c r="S57" s="47">
        <v>699</v>
      </c>
      <c r="T57" s="114"/>
      <c r="U57" s="114">
        <v>627</v>
      </c>
      <c r="V57" s="114">
        <v>77</v>
      </c>
      <c r="W57" s="47">
        <v>883</v>
      </c>
      <c r="X57" s="114"/>
      <c r="Y57" s="114">
        <v>770</v>
      </c>
      <c r="Z57" s="114">
        <v>271</v>
      </c>
      <c r="AA57" s="47">
        <v>300</v>
      </c>
      <c r="AB57" s="114"/>
      <c r="AC57" s="114">
        <v>289</v>
      </c>
      <c r="AD57" s="114">
        <v>98</v>
      </c>
      <c r="AE57" s="47">
        <v>27</v>
      </c>
      <c r="AF57" s="114"/>
      <c r="AG57" s="114">
        <v>20</v>
      </c>
      <c r="AH57" s="114">
        <v>3</v>
      </c>
      <c r="AI57" s="47">
        <v>90</v>
      </c>
      <c r="AJ57" s="114"/>
      <c r="AK57" s="114">
        <v>47</v>
      </c>
      <c r="AL57" s="114">
        <v>9</v>
      </c>
      <c r="AM57" s="47">
        <v>69</v>
      </c>
      <c r="AN57" s="114"/>
      <c r="AO57" s="114">
        <v>30</v>
      </c>
      <c r="AP57" s="114">
        <v>8</v>
      </c>
      <c r="AQ57" s="47">
        <v>3</v>
      </c>
      <c r="AR57" s="114"/>
      <c r="AS57" s="114"/>
      <c r="AT57" s="114"/>
      <c r="AU57" s="47"/>
      <c r="AV57" s="114"/>
      <c r="AW57" s="114"/>
      <c r="AX57" s="114"/>
      <c r="AY57" s="47">
        <v>3</v>
      </c>
      <c r="AZ57" s="114"/>
      <c r="BA57" s="114">
        <v>3</v>
      </c>
      <c r="BB57" s="114"/>
      <c r="BC57" s="47">
        <v>12</v>
      </c>
      <c r="BD57" s="114"/>
      <c r="BE57" s="114">
        <v>9</v>
      </c>
      <c r="BF57" s="114"/>
      <c r="BG57" s="47">
        <v>1</v>
      </c>
      <c r="BH57" s="114">
        <v>1</v>
      </c>
      <c r="BI57" s="114"/>
      <c r="BJ57" s="114"/>
      <c r="BK57" s="47">
        <v>4</v>
      </c>
      <c r="BL57" s="114">
        <v>4</v>
      </c>
      <c r="BM57" s="114">
        <v>2</v>
      </c>
      <c r="BN57" s="114"/>
      <c r="BO57" s="47"/>
      <c r="BP57" s="114"/>
      <c r="BQ57" s="114"/>
      <c r="BR57" s="114"/>
      <c r="BS57" s="47"/>
      <c r="BT57" s="114"/>
      <c r="BU57" s="114"/>
      <c r="BV57" s="114"/>
      <c r="BW57" s="47"/>
      <c r="BX57" s="114"/>
      <c r="BY57" s="114"/>
      <c r="BZ57" s="114"/>
      <c r="CA57" s="47"/>
      <c r="CB57" s="114"/>
      <c r="CC57" s="114"/>
      <c r="CD57" s="114"/>
      <c r="CE57" s="47"/>
      <c r="CF57" s="114"/>
      <c r="CG57" s="114"/>
      <c r="CH57" s="114"/>
      <c r="CI57" s="47"/>
      <c r="CJ57" s="114"/>
      <c r="CK57" s="114"/>
      <c r="CL57" s="114"/>
    </row>
    <row r="58" spans="1:90" x14ac:dyDescent="0.2">
      <c r="A58" s="109">
        <v>46</v>
      </c>
      <c r="B58" s="109" t="s">
        <v>200</v>
      </c>
      <c r="C58" s="50">
        <f>'свод разд2'!F58</f>
        <v>34</v>
      </c>
      <c r="D58" s="27"/>
      <c r="E58" s="27">
        <f t="shared" si="6"/>
        <v>18</v>
      </c>
      <c r="F58" s="27">
        <f t="shared" si="7"/>
        <v>1</v>
      </c>
      <c r="G58" s="46">
        <v>34</v>
      </c>
      <c r="H58" s="27"/>
      <c r="I58" s="27">
        <v>18</v>
      </c>
      <c r="J58" s="27">
        <v>1</v>
      </c>
      <c r="K58" s="50">
        <f>'свод разд2'!M58</f>
        <v>0</v>
      </c>
      <c r="L58" s="27"/>
      <c r="M58" s="27"/>
      <c r="N58" s="27"/>
      <c r="O58" s="47">
        <v>2</v>
      </c>
      <c r="P58" s="27"/>
      <c r="Q58" s="27">
        <v>2</v>
      </c>
      <c r="R58" s="27"/>
      <c r="S58" s="47">
        <v>205</v>
      </c>
      <c r="T58" s="27"/>
      <c r="U58" s="27">
        <v>163</v>
      </c>
      <c r="V58" s="27">
        <v>45</v>
      </c>
      <c r="W58" s="47">
        <v>206</v>
      </c>
      <c r="X58" s="27"/>
      <c r="Y58" s="27">
        <v>164</v>
      </c>
      <c r="Z58" s="27">
        <v>45</v>
      </c>
      <c r="AA58" s="47">
        <v>102</v>
      </c>
      <c r="AB58" s="27"/>
      <c r="AC58" s="27">
        <v>102</v>
      </c>
      <c r="AD58" s="27">
        <v>13</v>
      </c>
      <c r="AE58" s="47"/>
      <c r="AF58" s="27"/>
      <c r="AG58" s="27"/>
      <c r="AH58" s="27"/>
      <c r="AI58" s="47"/>
      <c r="AJ58" s="27"/>
      <c r="AK58" s="27"/>
      <c r="AL58" s="27"/>
      <c r="AM58" s="47"/>
      <c r="AN58" s="27"/>
      <c r="AO58" s="27"/>
      <c r="AP58" s="27"/>
      <c r="AQ58" s="47"/>
      <c r="AR58" s="27"/>
      <c r="AS58" s="27"/>
      <c r="AT58" s="27"/>
      <c r="AU58" s="47"/>
      <c r="AV58" s="27"/>
      <c r="AW58" s="27"/>
      <c r="AX58" s="27"/>
      <c r="AY58" s="47"/>
      <c r="AZ58" s="27"/>
      <c r="BA58" s="27"/>
      <c r="BB58" s="27"/>
      <c r="BC58" s="47"/>
      <c r="BD58" s="27"/>
      <c r="BE58" s="27"/>
      <c r="BF58" s="27"/>
      <c r="BG58" s="47">
        <v>1</v>
      </c>
      <c r="BH58" s="27">
        <v>1</v>
      </c>
      <c r="BI58" s="27"/>
      <c r="BJ58" s="27"/>
      <c r="BK58" s="47"/>
      <c r="BL58" s="27"/>
      <c r="BM58" s="27"/>
      <c r="BN58" s="27"/>
      <c r="BO58" s="47"/>
      <c r="BP58" s="27"/>
      <c r="BQ58" s="27"/>
      <c r="BR58" s="27"/>
      <c r="BS58" s="47"/>
      <c r="BT58" s="27"/>
      <c r="BU58" s="27"/>
      <c r="BV58" s="27"/>
      <c r="BW58" s="47"/>
      <c r="BX58" s="27"/>
      <c r="BY58" s="27"/>
      <c r="BZ58" s="27"/>
      <c r="CA58" s="47"/>
      <c r="CB58" s="27"/>
      <c r="CC58" s="27"/>
      <c r="CD58" s="27"/>
      <c r="CE58" s="47"/>
      <c r="CF58" s="27"/>
      <c r="CG58" s="27"/>
      <c r="CH58" s="27"/>
      <c r="CI58" s="47"/>
      <c r="CJ58" s="27"/>
      <c r="CK58" s="27"/>
      <c r="CL58" s="27"/>
    </row>
    <row r="59" spans="1:90" x14ac:dyDescent="0.2">
      <c r="A59" s="109">
        <v>47</v>
      </c>
      <c r="B59" s="109" t="s">
        <v>212</v>
      </c>
      <c r="C59" s="50">
        <f>'свод разд2'!F59</f>
        <v>1090</v>
      </c>
      <c r="D59" s="27">
        <v>1</v>
      </c>
      <c r="E59" s="27">
        <f t="shared" si="6"/>
        <v>953</v>
      </c>
      <c r="F59" s="27">
        <f t="shared" si="7"/>
        <v>133</v>
      </c>
      <c r="G59" s="46">
        <v>1088</v>
      </c>
      <c r="H59" s="27">
        <v>1</v>
      </c>
      <c r="I59" s="27">
        <v>951</v>
      </c>
      <c r="J59" s="27">
        <v>132</v>
      </c>
      <c r="K59" s="50">
        <f>'свод разд2'!M59</f>
        <v>2</v>
      </c>
      <c r="L59" s="27"/>
      <c r="M59" s="27">
        <v>2</v>
      </c>
      <c r="N59" s="27">
        <v>1</v>
      </c>
      <c r="O59" s="47">
        <v>381</v>
      </c>
      <c r="P59" s="27"/>
      <c r="Q59" s="27">
        <v>328</v>
      </c>
      <c r="R59" s="27">
        <v>51</v>
      </c>
      <c r="S59" s="47">
        <v>3720</v>
      </c>
      <c r="T59" s="27">
        <v>99</v>
      </c>
      <c r="U59" s="27">
        <v>2705</v>
      </c>
      <c r="V59" s="27">
        <v>752</v>
      </c>
      <c r="W59" s="47">
        <v>3757</v>
      </c>
      <c r="X59" s="27">
        <v>40</v>
      </c>
      <c r="Y59" s="27">
        <v>2860</v>
      </c>
      <c r="Z59" s="27">
        <v>744</v>
      </c>
      <c r="AA59" s="47">
        <v>1837</v>
      </c>
      <c r="AB59" s="27">
        <v>49</v>
      </c>
      <c r="AC59" s="27">
        <v>1560</v>
      </c>
      <c r="AD59" s="27">
        <v>357</v>
      </c>
      <c r="AE59" s="47">
        <v>61</v>
      </c>
      <c r="AF59" s="27"/>
      <c r="AG59" s="27">
        <v>50</v>
      </c>
      <c r="AH59" s="27"/>
      <c r="AI59" s="47">
        <v>184</v>
      </c>
      <c r="AJ59" s="27"/>
      <c r="AK59" s="27">
        <v>146</v>
      </c>
      <c r="AL59" s="27">
        <v>49</v>
      </c>
      <c r="AM59" s="47">
        <v>167</v>
      </c>
      <c r="AN59" s="27"/>
      <c r="AO59" s="27">
        <v>135</v>
      </c>
      <c r="AP59" s="27">
        <v>102</v>
      </c>
      <c r="AQ59" s="47">
        <v>5</v>
      </c>
      <c r="AR59" s="27">
        <v>2</v>
      </c>
      <c r="AS59" s="27">
        <v>3</v>
      </c>
      <c r="AT59" s="27"/>
      <c r="AU59" s="47">
        <v>5</v>
      </c>
      <c r="AV59" s="27">
        <v>5</v>
      </c>
      <c r="AW59" s="27">
        <v>5</v>
      </c>
      <c r="AX59" s="27"/>
      <c r="AY59" s="47">
        <v>41</v>
      </c>
      <c r="AZ59" s="27">
        <v>19</v>
      </c>
      <c r="BA59" s="27">
        <v>31</v>
      </c>
      <c r="BB59" s="27">
        <v>1</v>
      </c>
      <c r="BC59" s="47">
        <v>9</v>
      </c>
      <c r="BD59" s="27">
        <v>9</v>
      </c>
      <c r="BE59" s="27">
        <v>9</v>
      </c>
      <c r="BF59" s="27"/>
      <c r="BG59" s="47">
        <v>1</v>
      </c>
      <c r="BH59" s="27">
        <v>1</v>
      </c>
      <c r="BI59" s="27">
        <v>1</v>
      </c>
      <c r="BJ59" s="27"/>
      <c r="BK59" s="47">
        <v>13</v>
      </c>
      <c r="BL59" s="27">
        <v>13</v>
      </c>
      <c r="BM59" s="27">
        <v>11</v>
      </c>
      <c r="BN59" s="27">
        <v>4</v>
      </c>
      <c r="BO59" s="47"/>
      <c r="BP59" s="27"/>
      <c r="BQ59" s="27"/>
      <c r="BR59" s="27"/>
      <c r="BS59" s="47"/>
      <c r="BT59" s="27"/>
      <c r="BU59" s="27"/>
      <c r="BV59" s="27"/>
      <c r="BW59" s="47"/>
      <c r="BX59" s="27"/>
      <c r="BY59" s="27"/>
      <c r="BZ59" s="27"/>
      <c r="CA59" s="47"/>
      <c r="CB59" s="27"/>
      <c r="CC59" s="27"/>
      <c r="CD59" s="27"/>
      <c r="CE59" s="47"/>
      <c r="CF59" s="27"/>
      <c r="CG59" s="27"/>
      <c r="CH59" s="27"/>
      <c r="CI59" s="47"/>
      <c r="CJ59" s="27"/>
      <c r="CK59" s="27"/>
      <c r="CL59" s="27"/>
    </row>
    <row r="60" spans="1:90" x14ac:dyDescent="0.2">
      <c r="A60" s="109">
        <v>48</v>
      </c>
      <c r="B60" s="109" t="s">
        <v>259</v>
      </c>
      <c r="C60" s="50">
        <f>'свод разд2'!F60</f>
        <v>211</v>
      </c>
      <c r="D60" s="27"/>
      <c r="E60" s="27">
        <f t="shared" si="6"/>
        <v>170</v>
      </c>
      <c r="F60" s="27">
        <f t="shared" si="7"/>
        <v>6</v>
      </c>
      <c r="G60" s="46">
        <v>211</v>
      </c>
      <c r="H60" s="27"/>
      <c r="I60" s="27">
        <v>170</v>
      </c>
      <c r="J60" s="27">
        <v>6</v>
      </c>
      <c r="K60" s="50">
        <f>'свод разд2'!M60</f>
        <v>0</v>
      </c>
      <c r="L60" s="27"/>
      <c r="M60" s="27"/>
      <c r="N60" s="27"/>
      <c r="O60" s="47">
        <v>39</v>
      </c>
      <c r="P60" s="27"/>
      <c r="Q60" s="27">
        <v>33</v>
      </c>
      <c r="R60" s="27">
        <v>2</v>
      </c>
      <c r="S60" s="47">
        <v>859</v>
      </c>
      <c r="T60" s="27"/>
      <c r="U60" s="27">
        <v>597</v>
      </c>
      <c r="V60" s="27">
        <v>164</v>
      </c>
      <c r="W60" s="47">
        <v>587</v>
      </c>
      <c r="X60" s="27"/>
      <c r="Y60" s="27">
        <v>158</v>
      </c>
      <c r="Z60" s="27">
        <v>12</v>
      </c>
      <c r="AA60" s="47">
        <v>521</v>
      </c>
      <c r="AB60" s="27"/>
      <c r="AC60" s="27">
        <v>394</v>
      </c>
      <c r="AD60" s="27">
        <v>51</v>
      </c>
      <c r="AE60" s="47"/>
      <c r="AF60" s="27"/>
      <c r="AG60" s="27"/>
      <c r="AH60" s="27"/>
      <c r="AI60" s="47"/>
      <c r="AJ60" s="27"/>
      <c r="AK60" s="27"/>
      <c r="AL60" s="27"/>
      <c r="AM60" s="47">
        <v>32</v>
      </c>
      <c r="AN60" s="27"/>
      <c r="AO60" s="27">
        <v>30</v>
      </c>
      <c r="AP60" s="27"/>
      <c r="AQ60" s="47">
        <v>2</v>
      </c>
      <c r="AR60" s="27"/>
      <c r="AS60" s="27">
        <v>1</v>
      </c>
      <c r="AT60" s="27"/>
      <c r="AU60" s="47"/>
      <c r="AV60" s="27"/>
      <c r="AW60" s="27"/>
      <c r="AX60" s="27"/>
      <c r="AY60" s="47">
        <v>21</v>
      </c>
      <c r="AZ60" s="27"/>
      <c r="BA60" s="27">
        <v>16</v>
      </c>
      <c r="BB60" s="27"/>
      <c r="BC60" s="47"/>
      <c r="BD60" s="27"/>
      <c r="BE60" s="27"/>
      <c r="BF60" s="27"/>
      <c r="BG60" s="47">
        <v>1</v>
      </c>
      <c r="BH60" s="27">
        <v>1</v>
      </c>
      <c r="BI60" s="27"/>
      <c r="BJ60" s="27"/>
      <c r="BK60" s="47">
        <v>5</v>
      </c>
      <c r="BL60" s="27">
        <v>5</v>
      </c>
      <c r="BM60" s="27">
        <v>4</v>
      </c>
      <c r="BN60" s="27"/>
      <c r="BO60" s="47"/>
      <c r="BP60" s="27"/>
      <c r="BQ60" s="27"/>
      <c r="BR60" s="27"/>
      <c r="BS60" s="47"/>
      <c r="BT60" s="27"/>
      <c r="BU60" s="27"/>
      <c r="BV60" s="27"/>
      <c r="BW60" s="47"/>
      <c r="BX60" s="27"/>
      <c r="BY60" s="27"/>
      <c r="BZ60" s="27"/>
      <c r="CA60" s="47"/>
      <c r="CB60" s="27"/>
      <c r="CC60" s="27"/>
      <c r="CD60" s="27"/>
      <c r="CE60" s="47"/>
      <c r="CF60" s="27"/>
      <c r="CG60" s="27"/>
      <c r="CH60" s="27"/>
      <c r="CI60" s="47"/>
      <c r="CJ60" s="27"/>
      <c r="CK60" s="27"/>
      <c r="CL60" s="27"/>
    </row>
    <row r="61" spans="1:90" x14ac:dyDescent="0.2">
      <c r="A61" s="109">
        <v>49</v>
      </c>
      <c r="B61" s="109" t="s">
        <v>217</v>
      </c>
      <c r="C61" s="50">
        <f>'свод разд2'!F61</f>
        <v>33</v>
      </c>
      <c r="D61" s="27"/>
      <c r="E61" s="27">
        <f t="shared" si="6"/>
        <v>24</v>
      </c>
      <c r="F61" s="27">
        <f t="shared" si="7"/>
        <v>2</v>
      </c>
      <c r="G61" s="46">
        <v>33</v>
      </c>
      <c r="H61" s="27"/>
      <c r="I61" s="27">
        <v>24</v>
      </c>
      <c r="J61" s="27">
        <v>2</v>
      </c>
      <c r="K61" s="50">
        <f>'свод разд2'!M61</f>
        <v>0</v>
      </c>
      <c r="L61" s="27"/>
      <c r="M61" s="27"/>
      <c r="N61" s="27"/>
      <c r="O61" s="47">
        <v>3</v>
      </c>
      <c r="P61" s="27"/>
      <c r="Q61" s="27">
        <v>2</v>
      </c>
      <c r="R61" s="27">
        <v>1</v>
      </c>
      <c r="S61" s="47">
        <v>129</v>
      </c>
      <c r="T61" s="27"/>
      <c r="U61" s="27">
        <v>86</v>
      </c>
      <c r="V61" s="27">
        <v>27</v>
      </c>
      <c r="W61" s="47">
        <v>98</v>
      </c>
      <c r="X61" s="27"/>
      <c r="Y61" s="27">
        <v>59</v>
      </c>
      <c r="Z61" s="27">
        <v>13</v>
      </c>
      <c r="AA61" s="47">
        <v>68</v>
      </c>
      <c r="AB61" s="27"/>
      <c r="AC61" s="27">
        <v>54</v>
      </c>
      <c r="AD61" s="27">
        <v>10</v>
      </c>
      <c r="AE61" s="47"/>
      <c r="AF61" s="27"/>
      <c r="AG61" s="27"/>
      <c r="AH61" s="27"/>
      <c r="AI61" s="47"/>
      <c r="AJ61" s="27"/>
      <c r="AK61" s="27"/>
      <c r="AL61" s="27"/>
      <c r="AM61" s="47"/>
      <c r="AN61" s="27"/>
      <c r="AO61" s="27"/>
      <c r="AP61" s="27"/>
      <c r="AQ61" s="47"/>
      <c r="AR61" s="27"/>
      <c r="AS61" s="27"/>
      <c r="AT61" s="27"/>
      <c r="AU61" s="47"/>
      <c r="AV61" s="27"/>
      <c r="AW61" s="27"/>
      <c r="AX61" s="27"/>
      <c r="AY61" s="47"/>
      <c r="AZ61" s="27"/>
      <c r="BA61" s="27"/>
      <c r="BB61" s="27"/>
      <c r="BC61" s="47"/>
      <c r="BD61" s="27"/>
      <c r="BE61" s="27"/>
      <c r="BF61" s="27"/>
      <c r="BG61" s="47">
        <v>1</v>
      </c>
      <c r="BH61" s="27">
        <v>1</v>
      </c>
      <c r="BI61" s="27">
        <v>1</v>
      </c>
      <c r="BJ61" s="27"/>
      <c r="BK61" s="47">
        <v>2</v>
      </c>
      <c r="BL61" s="27">
        <v>2</v>
      </c>
      <c r="BM61" s="27">
        <v>2</v>
      </c>
      <c r="BN61" s="27"/>
      <c r="BO61" s="47"/>
      <c r="BP61" s="27"/>
      <c r="BQ61" s="27"/>
      <c r="BR61" s="27"/>
      <c r="BS61" s="47"/>
      <c r="BT61" s="27"/>
      <c r="BU61" s="27"/>
      <c r="BV61" s="27"/>
      <c r="BW61" s="47"/>
      <c r="BX61" s="27"/>
      <c r="BY61" s="27"/>
      <c r="BZ61" s="27"/>
      <c r="CA61" s="47"/>
      <c r="CB61" s="27"/>
      <c r="CC61" s="27"/>
      <c r="CD61" s="27"/>
      <c r="CE61" s="47"/>
      <c r="CF61" s="27"/>
      <c r="CG61" s="27"/>
      <c r="CH61" s="27"/>
      <c r="CI61" s="47"/>
      <c r="CJ61" s="27"/>
      <c r="CK61" s="27"/>
      <c r="CL61" s="27"/>
    </row>
    <row r="62" spans="1:90" x14ac:dyDescent="0.2">
      <c r="A62" s="110">
        <v>50</v>
      </c>
      <c r="B62" s="110" t="s">
        <v>213</v>
      </c>
      <c r="C62" s="50">
        <f>'свод разд2'!F62</f>
        <v>717</v>
      </c>
      <c r="D62" s="27"/>
      <c r="E62" s="27">
        <f t="shared" si="6"/>
        <v>549</v>
      </c>
      <c r="F62" s="27">
        <f t="shared" si="7"/>
        <v>273</v>
      </c>
      <c r="G62" s="46">
        <v>710</v>
      </c>
      <c r="H62" s="27"/>
      <c r="I62" s="27">
        <v>543</v>
      </c>
      <c r="J62" s="27">
        <v>266</v>
      </c>
      <c r="K62" s="50">
        <f>'свод разд2'!M62</f>
        <v>7</v>
      </c>
      <c r="L62" s="27"/>
      <c r="M62" s="27">
        <v>6</v>
      </c>
      <c r="N62" s="27">
        <v>7</v>
      </c>
      <c r="O62" s="47">
        <v>277</v>
      </c>
      <c r="P62" s="27"/>
      <c r="Q62" s="27">
        <v>221</v>
      </c>
      <c r="R62" s="27">
        <v>74</v>
      </c>
      <c r="S62" s="47">
        <v>2133</v>
      </c>
      <c r="T62" s="27"/>
      <c r="U62" s="27">
        <v>1492</v>
      </c>
      <c r="V62" s="27">
        <v>800</v>
      </c>
      <c r="W62" s="47">
        <v>3098</v>
      </c>
      <c r="X62" s="27"/>
      <c r="Y62" s="27">
        <v>2079</v>
      </c>
      <c r="Z62" s="27">
        <v>516</v>
      </c>
      <c r="AA62" s="47">
        <v>1725</v>
      </c>
      <c r="AB62" s="27"/>
      <c r="AC62" s="27">
        <v>902</v>
      </c>
      <c r="AD62" s="27">
        <v>304</v>
      </c>
      <c r="AE62" s="47"/>
      <c r="AF62" s="27"/>
      <c r="AG62" s="27"/>
      <c r="AH62" s="27"/>
      <c r="AI62" s="47"/>
      <c r="AJ62" s="27"/>
      <c r="AK62" s="27"/>
      <c r="AL62" s="27"/>
      <c r="AM62" s="47">
        <v>35</v>
      </c>
      <c r="AN62" s="27"/>
      <c r="AO62" s="27">
        <v>32</v>
      </c>
      <c r="AP62" s="27">
        <v>14</v>
      </c>
      <c r="AQ62" s="47">
        <v>4</v>
      </c>
      <c r="AR62" s="27"/>
      <c r="AS62" s="27">
        <v>2</v>
      </c>
      <c r="AT62" s="27"/>
      <c r="AU62" s="47"/>
      <c r="AV62" s="27"/>
      <c r="AW62" s="27"/>
      <c r="AX62" s="27"/>
      <c r="AY62" s="47">
        <v>37</v>
      </c>
      <c r="AZ62" s="27">
        <v>4</v>
      </c>
      <c r="BA62" s="27">
        <v>32</v>
      </c>
      <c r="BB62" s="27">
        <v>2</v>
      </c>
      <c r="BC62" s="47">
        <v>2</v>
      </c>
      <c r="BD62" s="27">
        <v>2</v>
      </c>
      <c r="BE62" s="27">
        <v>2</v>
      </c>
      <c r="BF62" s="27"/>
      <c r="BG62" s="47">
        <v>1</v>
      </c>
      <c r="BH62" s="27">
        <v>1</v>
      </c>
      <c r="BI62" s="27">
        <v>1</v>
      </c>
      <c r="BJ62" s="27"/>
      <c r="BK62" s="47">
        <v>12</v>
      </c>
      <c r="BL62" s="27">
        <v>12</v>
      </c>
      <c r="BM62" s="27">
        <v>8</v>
      </c>
      <c r="BN62" s="27">
        <v>2</v>
      </c>
      <c r="BO62" s="47"/>
      <c r="BP62" s="27"/>
      <c r="BQ62" s="27"/>
      <c r="BR62" s="27"/>
      <c r="BS62" s="47"/>
      <c r="BT62" s="27"/>
      <c r="BU62" s="27"/>
      <c r="BV62" s="27"/>
      <c r="BW62" s="47"/>
      <c r="BX62" s="27"/>
      <c r="BY62" s="27"/>
      <c r="BZ62" s="27"/>
      <c r="CA62" s="47"/>
      <c r="CB62" s="27"/>
      <c r="CC62" s="27"/>
      <c r="CD62" s="27"/>
      <c r="CE62" s="47"/>
      <c r="CF62" s="27"/>
      <c r="CG62" s="27"/>
      <c r="CH62" s="27"/>
      <c r="CI62" s="47"/>
      <c r="CJ62" s="27"/>
      <c r="CK62" s="27"/>
      <c r="CL62" s="27"/>
    </row>
    <row r="63" spans="1:90" x14ac:dyDescent="0.2">
      <c r="A63" s="28"/>
      <c r="B63" s="30"/>
      <c r="C63" s="50">
        <f>'свод разд2'!F63</f>
        <v>2313</v>
      </c>
      <c r="D63" s="27"/>
      <c r="E63" s="27"/>
      <c r="F63" s="27"/>
      <c r="G63" s="46">
        <f>SUM(G55:G62)</f>
        <v>2304</v>
      </c>
      <c r="H63" s="27"/>
      <c r="I63" s="27"/>
      <c r="J63" s="27"/>
      <c r="K63" s="50">
        <f>SUM(K55:K62)</f>
        <v>9</v>
      </c>
      <c r="L63" s="27"/>
      <c r="M63" s="27"/>
      <c r="N63" s="27"/>
      <c r="O63" s="47"/>
      <c r="P63" s="27"/>
      <c r="Q63" s="27"/>
      <c r="R63" s="27"/>
      <c r="S63" s="47"/>
      <c r="T63" s="27"/>
      <c r="U63" s="27"/>
      <c r="V63" s="27"/>
      <c r="W63" s="47"/>
      <c r="X63" s="27"/>
      <c r="Y63" s="27"/>
      <c r="Z63" s="27"/>
      <c r="AA63" s="47"/>
      <c r="AB63" s="27"/>
      <c r="AC63" s="27"/>
      <c r="AD63" s="27"/>
      <c r="AE63" s="47"/>
      <c r="AF63" s="27"/>
      <c r="AG63" s="27"/>
      <c r="AH63" s="27"/>
      <c r="AI63" s="47"/>
      <c r="AJ63" s="27"/>
      <c r="AK63" s="27"/>
      <c r="AL63" s="27"/>
      <c r="AM63" s="47"/>
      <c r="AN63" s="27"/>
      <c r="AO63" s="27"/>
      <c r="AP63" s="27"/>
      <c r="AQ63" s="47"/>
      <c r="AR63" s="27"/>
      <c r="AS63" s="27"/>
      <c r="AT63" s="27"/>
      <c r="AU63" s="47"/>
      <c r="AV63" s="27"/>
      <c r="AW63" s="27"/>
      <c r="AX63" s="27"/>
      <c r="AY63" s="47"/>
      <c r="AZ63" s="27"/>
      <c r="BA63" s="27"/>
      <c r="BB63" s="27"/>
      <c r="BC63" s="47"/>
      <c r="BD63" s="27"/>
      <c r="BE63" s="27"/>
      <c r="BF63" s="27"/>
      <c r="BG63" s="47"/>
      <c r="BH63" s="27"/>
      <c r="BI63" s="27"/>
      <c r="BJ63" s="27"/>
      <c r="BK63" s="47"/>
      <c r="BL63" s="27"/>
      <c r="BM63" s="27"/>
      <c r="BN63" s="27"/>
      <c r="BO63" s="47"/>
      <c r="BP63" s="27"/>
      <c r="BQ63" s="27"/>
      <c r="BR63" s="27"/>
      <c r="BS63" s="47"/>
      <c r="BT63" s="27"/>
      <c r="BU63" s="27"/>
      <c r="BV63" s="27"/>
      <c r="BW63" s="47"/>
      <c r="BX63" s="27"/>
      <c r="BY63" s="27"/>
      <c r="BZ63" s="27"/>
      <c r="CA63" s="47"/>
      <c r="CB63" s="27"/>
      <c r="CC63" s="27"/>
      <c r="CD63" s="27"/>
      <c r="CE63" s="47"/>
      <c r="CF63" s="27"/>
      <c r="CG63" s="27"/>
      <c r="CH63" s="27"/>
      <c r="CI63" s="47"/>
      <c r="CJ63" s="27"/>
      <c r="CK63" s="27"/>
      <c r="CL63" s="27"/>
    </row>
    <row r="64" spans="1:90" s="33" customFormat="1" ht="15.75" x14ac:dyDescent="0.2">
      <c r="A64" s="32"/>
      <c r="B64" s="23" t="s">
        <v>206</v>
      </c>
      <c r="C64" s="41"/>
      <c r="D64" s="24"/>
      <c r="E64" s="24"/>
      <c r="F64" s="24"/>
      <c r="G64" s="24"/>
      <c r="H64" s="24"/>
      <c r="I64" s="24"/>
      <c r="J64" s="24"/>
      <c r="K64" s="41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</row>
    <row r="65" spans="1:90" x14ac:dyDescent="0.2">
      <c r="A65" s="109">
        <v>51</v>
      </c>
      <c r="B65" s="109" t="s">
        <v>208</v>
      </c>
      <c r="C65" s="50">
        <f>'свод разд2'!F65</f>
        <v>437</v>
      </c>
      <c r="D65" s="27"/>
      <c r="E65" s="27">
        <f t="shared" ref="E65:E71" si="8">I65+M65</f>
        <v>149</v>
      </c>
      <c r="F65" s="27">
        <f t="shared" ref="F65:F71" si="9">J65+N65</f>
        <v>146</v>
      </c>
      <c r="G65" s="46">
        <v>435</v>
      </c>
      <c r="H65" s="27"/>
      <c r="I65" s="27">
        <v>148</v>
      </c>
      <c r="J65" s="27">
        <v>144</v>
      </c>
      <c r="K65" s="50">
        <f>'свод разд2'!M65</f>
        <v>2</v>
      </c>
      <c r="L65" s="27"/>
      <c r="M65" s="27">
        <v>1</v>
      </c>
      <c r="N65" s="27">
        <v>2</v>
      </c>
      <c r="O65" s="47">
        <v>180</v>
      </c>
      <c r="P65" s="27"/>
      <c r="Q65" s="27">
        <v>65</v>
      </c>
      <c r="R65" s="27">
        <v>60</v>
      </c>
      <c r="S65" s="47">
        <v>1159</v>
      </c>
      <c r="T65" s="27"/>
      <c r="U65" s="27">
        <v>463</v>
      </c>
      <c r="V65" s="27">
        <v>264</v>
      </c>
      <c r="W65" s="47">
        <v>2771</v>
      </c>
      <c r="X65" s="27"/>
      <c r="Y65" s="27">
        <v>1124</v>
      </c>
      <c r="Z65" s="27">
        <v>983</v>
      </c>
      <c r="AA65" s="47">
        <v>868</v>
      </c>
      <c r="AB65" s="27"/>
      <c r="AC65" s="27">
        <v>563</v>
      </c>
      <c r="AD65" s="27">
        <v>215</v>
      </c>
      <c r="AE65" s="47"/>
      <c r="AF65" s="27"/>
      <c r="AG65" s="27"/>
      <c r="AH65" s="27"/>
      <c r="AI65" s="47"/>
      <c r="AJ65" s="27"/>
      <c r="AK65" s="27"/>
      <c r="AL65" s="27"/>
      <c r="AM65" s="47"/>
      <c r="AN65" s="27"/>
      <c r="AO65" s="27"/>
      <c r="AP65" s="27"/>
      <c r="AQ65" s="47">
        <v>5</v>
      </c>
      <c r="AR65" s="27">
        <v>1</v>
      </c>
      <c r="AS65" s="27">
        <v>1</v>
      </c>
      <c r="AT65" s="27"/>
      <c r="AU65" s="47"/>
      <c r="AV65" s="27"/>
      <c r="AW65" s="27"/>
      <c r="AX65" s="27"/>
      <c r="AY65" s="47">
        <v>50</v>
      </c>
      <c r="AZ65" s="27"/>
      <c r="BA65" s="27">
        <v>13</v>
      </c>
      <c r="BB65" s="27">
        <v>2</v>
      </c>
      <c r="BC65" s="47"/>
      <c r="BD65" s="27"/>
      <c r="BE65" s="27"/>
      <c r="BF65" s="27"/>
      <c r="BG65" s="47">
        <v>1</v>
      </c>
      <c r="BH65" s="27">
        <v>1</v>
      </c>
      <c r="BI65" s="27"/>
      <c r="BJ65" s="27"/>
      <c r="BK65" s="47">
        <v>4</v>
      </c>
      <c r="BL65" s="27">
        <v>4</v>
      </c>
      <c r="BM65" s="27">
        <v>1</v>
      </c>
      <c r="BN65" s="27"/>
      <c r="BO65" s="47"/>
      <c r="BP65" s="27"/>
      <c r="BQ65" s="27"/>
      <c r="BR65" s="27"/>
      <c r="BS65" s="47"/>
      <c r="BT65" s="27"/>
      <c r="BU65" s="27"/>
      <c r="BV65" s="27"/>
      <c r="BW65" s="47"/>
      <c r="BX65" s="27"/>
      <c r="BY65" s="27"/>
      <c r="BZ65" s="27"/>
      <c r="CA65" s="47"/>
      <c r="CB65" s="27"/>
      <c r="CC65" s="27"/>
      <c r="CD65" s="27"/>
      <c r="CE65" s="47"/>
      <c r="CF65" s="27"/>
      <c r="CG65" s="27"/>
      <c r="CH65" s="27"/>
      <c r="CI65" s="47"/>
      <c r="CJ65" s="27"/>
      <c r="CK65" s="27"/>
      <c r="CL65" s="27"/>
    </row>
    <row r="66" spans="1:90" x14ac:dyDescent="0.2">
      <c r="A66" s="109">
        <v>52</v>
      </c>
      <c r="B66" s="109" t="s">
        <v>209</v>
      </c>
      <c r="C66" s="50">
        <f>'свод разд2'!F66</f>
        <v>22</v>
      </c>
      <c r="D66" s="27"/>
      <c r="E66" s="27">
        <f t="shared" si="8"/>
        <v>9</v>
      </c>
      <c r="F66" s="27">
        <f t="shared" si="9"/>
        <v>3</v>
      </c>
      <c r="G66" s="46">
        <v>22</v>
      </c>
      <c r="H66" s="27"/>
      <c r="I66" s="27">
        <v>9</v>
      </c>
      <c r="J66" s="27">
        <v>3</v>
      </c>
      <c r="K66" s="50">
        <f>'свод разд2'!M66</f>
        <v>0</v>
      </c>
      <c r="L66" s="27"/>
      <c r="M66" s="27"/>
      <c r="N66" s="27"/>
      <c r="O66" s="47">
        <v>7</v>
      </c>
      <c r="P66" s="27"/>
      <c r="Q66" s="27">
        <v>3</v>
      </c>
      <c r="R66" s="27">
        <v>1</v>
      </c>
      <c r="S66" s="47">
        <v>97</v>
      </c>
      <c r="T66" s="27"/>
      <c r="U66" s="27">
        <v>35</v>
      </c>
      <c r="V66" s="27">
        <v>41</v>
      </c>
      <c r="W66" s="47">
        <v>98</v>
      </c>
      <c r="X66" s="27"/>
      <c r="Y66" s="27">
        <v>34</v>
      </c>
      <c r="Z66" s="27">
        <v>40</v>
      </c>
      <c r="AA66" s="47">
        <v>27</v>
      </c>
      <c r="AB66" s="27"/>
      <c r="AC66" s="27">
        <v>9</v>
      </c>
      <c r="AD66" s="27">
        <v>12</v>
      </c>
      <c r="AE66" s="47"/>
      <c r="AF66" s="27"/>
      <c r="AG66" s="27"/>
      <c r="AH66" s="27"/>
      <c r="AI66" s="47"/>
      <c r="AJ66" s="27"/>
      <c r="AK66" s="27"/>
      <c r="AL66" s="27"/>
      <c r="AM66" s="47">
        <v>5</v>
      </c>
      <c r="AN66" s="27"/>
      <c r="AO66" s="27">
        <v>3</v>
      </c>
      <c r="AP66" s="27">
        <v>1</v>
      </c>
      <c r="AQ66" s="47"/>
      <c r="AR66" s="27"/>
      <c r="AS66" s="27"/>
      <c r="AT66" s="27"/>
      <c r="AU66" s="47"/>
      <c r="AV66" s="27"/>
      <c r="AW66" s="27"/>
      <c r="AX66" s="27"/>
      <c r="AY66" s="47"/>
      <c r="AZ66" s="27"/>
      <c r="BA66" s="27"/>
      <c r="BB66" s="27"/>
      <c r="BC66" s="47"/>
      <c r="BD66" s="27"/>
      <c r="BE66" s="27"/>
      <c r="BF66" s="27"/>
      <c r="BG66" s="47">
        <v>1</v>
      </c>
      <c r="BH66" s="27">
        <v>1</v>
      </c>
      <c r="BI66" s="27"/>
      <c r="BJ66" s="27">
        <v>1</v>
      </c>
      <c r="BK66" s="47"/>
      <c r="BL66" s="27"/>
      <c r="BM66" s="27"/>
      <c r="BN66" s="27"/>
      <c r="BO66" s="47"/>
      <c r="BP66" s="27"/>
      <c r="BQ66" s="27"/>
      <c r="BR66" s="27"/>
      <c r="BS66" s="47"/>
      <c r="BT66" s="27"/>
      <c r="BU66" s="27"/>
      <c r="BV66" s="27"/>
      <c r="BW66" s="47"/>
      <c r="BX66" s="27"/>
      <c r="BY66" s="27"/>
      <c r="BZ66" s="27"/>
      <c r="CA66" s="47"/>
      <c r="CB66" s="27"/>
      <c r="CC66" s="27"/>
      <c r="CD66" s="27"/>
      <c r="CE66" s="47"/>
      <c r="CF66" s="27"/>
      <c r="CG66" s="27"/>
      <c r="CH66" s="27"/>
      <c r="CI66" s="47"/>
      <c r="CJ66" s="27"/>
      <c r="CK66" s="27"/>
      <c r="CL66" s="27"/>
    </row>
    <row r="67" spans="1:90" x14ac:dyDescent="0.2">
      <c r="A67" s="109">
        <v>53</v>
      </c>
      <c r="B67" s="109" t="s">
        <v>210</v>
      </c>
      <c r="C67" s="50">
        <f>'свод разд2'!F67</f>
        <v>659</v>
      </c>
      <c r="D67" s="27"/>
      <c r="E67" s="27">
        <f t="shared" si="8"/>
        <v>458</v>
      </c>
      <c r="F67" s="27">
        <f t="shared" si="9"/>
        <v>375</v>
      </c>
      <c r="G67" s="46">
        <v>657</v>
      </c>
      <c r="H67" s="27"/>
      <c r="I67" s="27">
        <v>456</v>
      </c>
      <c r="J67" s="27">
        <v>373</v>
      </c>
      <c r="K67" s="50">
        <f>'свод разд2'!M67</f>
        <v>2</v>
      </c>
      <c r="L67" s="27"/>
      <c r="M67" s="27">
        <v>2</v>
      </c>
      <c r="N67" s="27">
        <v>2</v>
      </c>
      <c r="O67" s="47">
        <v>285</v>
      </c>
      <c r="P67" s="27"/>
      <c r="Q67" s="27">
        <v>250</v>
      </c>
      <c r="R67" s="27">
        <v>131</v>
      </c>
      <c r="S67" s="47">
        <v>4630</v>
      </c>
      <c r="T67" s="27"/>
      <c r="U67" s="27">
        <v>4379</v>
      </c>
      <c r="V67" s="27">
        <v>3751</v>
      </c>
      <c r="W67" s="47">
        <v>5310</v>
      </c>
      <c r="X67" s="27"/>
      <c r="Y67" s="27">
        <v>4405</v>
      </c>
      <c r="Z67" s="27">
        <v>3751</v>
      </c>
      <c r="AA67" s="47">
        <v>2812</v>
      </c>
      <c r="AB67" s="27"/>
      <c r="AC67" s="27">
        <v>2401</v>
      </c>
      <c r="AD67" s="27">
        <v>1998</v>
      </c>
      <c r="AE67" s="47"/>
      <c r="AF67" s="27"/>
      <c r="AG67" s="27"/>
      <c r="AH67" s="27"/>
      <c r="AI67" s="47"/>
      <c r="AJ67" s="27"/>
      <c r="AK67" s="27"/>
      <c r="AL67" s="27"/>
      <c r="AM67" s="47">
        <v>69</v>
      </c>
      <c r="AN67" s="27"/>
      <c r="AO67" s="27">
        <v>60</v>
      </c>
      <c r="AP67" s="27">
        <v>69</v>
      </c>
      <c r="AQ67" s="47"/>
      <c r="AR67" s="27"/>
      <c r="AS67" s="27"/>
      <c r="AT67" s="27"/>
      <c r="AU67" s="47"/>
      <c r="AV67" s="27"/>
      <c r="AW67" s="27"/>
      <c r="AX67" s="27"/>
      <c r="AY67" s="47">
        <v>12</v>
      </c>
      <c r="AZ67" s="27">
        <v>1</v>
      </c>
      <c r="BA67" s="27">
        <v>6</v>
      </c>
      <c r="BB67" s="27"/>
      <c r="BC67" s="47"/>
      <c r="BD67" s="27"/>
      <c r="BE67" s="27"/>
      <c r="BF67" s="27"/>
      <c r="BG67" s="47">
        <v>1</v>
      </c>
      <c r="BH67" s="27">
        <v>1</v>
      </c>
      <c r="BI67" s="27">
        <v>1</v>
      </c>
      <c r="BJ67" s="27"/>
      <c r="BK67" s="47">
        <v>5</v>
      </c>
      <c r="BL67" s="27">
        <v>5</v>
      </c>
      <c r="BM67" s="27">
        <v>3</v>
      </c>
      <c r="BN67" s="27">
        <v>1</v>
      </c>
      <c r="BO67" s="47"/>
      <c r="BP67" s="27"/>
      <c r="BQ67" s="27"/>
      <c r="BR67" s="27"/>
      <c r="BS67" s="47"/>
      <c r="BT67" s="27"/>
      <c r="BU67" s="27"/>
      <c r="BV67" s="27"/>
      <c r="BW67" s="47"/>
      <c r="BX67" s="27"/>
      <c r="BY67" s="27"/>
      <c r="BZ67" s="27"/>
      <c r="CA67" s="47"/>
      <c r="CB67" s="27"/>
      <c r="CC67" s="27"/>
      <c r="CD67" s="27"/>
      <c r="CE67" s="47"/>
      <c r="CF67" s="27"/>
      <c r="CG67" s="27"/>
      <c r="CH67" s="27"/>
      <c r="CI67" s="47"/>
      <c r="CJ67" s="27"/>
      <c r="CK67" s="27"/>
      <c r="CL67" s="27"/>
    </row>
    <row r="68" spans="1:90" x14ac:dyDescent="0.2">
      <c r="A68" s="109">
        <v>54</v>
      </c>
      <c r="B68" s="109" t="s">
        <v>211</v>
      </c>
      <c r="C68" s="50">
        <f>'свод разд2'!F68</f>
        <v>73</v>
      </c>
      <c r="D68" s="27"/>
      <c r="E68" s="27">
        <f t="shared" si="8"/>
        <v>64</v>
      </c>
      <c r="F68" s="27">
        <f t="shared" si="9"/>
        <v>14</v>
      </c>
      <c r="G68" s="46">
        <v>73</v>
      </c>
      <c r="H68" s="27"/>
      <c r="I68" s="27">
        <v>64</v>
      </c>
      <c r="J68" s="27">
        <v>14</v>
      </c>
      <c r="K68" s="50">
        <f>'свод разд2'!M68</f>
        <v>0</v>
      </c>
      <c r="L68" s="27"/>
      <c r="M68" s="27"/>
      <c r="N68" s="27"/>
      <c r="O68" s="47">
        <v>39</v>
      </c>
      <c r="P68" s="27"/>
      <c r="Q68" s="27">
        <v>34</v>
      </c>
      <c r="R68" s="27">
        <v>10</v>
      </c>
      <c r="S68" s="47">
        <v>353</v>
      </c>
      <c r="T68" s="27"/>
      <c r="U68" s="27">
        <v>206</v>
      </c>
      <c r="V68" s="27">
        <v>122</v>
      </c>
      <c r="W68" s="47">
        <v>138</v>
      </c>
      <c r="X68" s="27"/>
      <c r="Y68" s="27">
        <v>99</v>
      </c>
      <c r="Z68" s="27">
        <v>53</v>
      </c>
      <c r="AA68" s="47">
        <v>187</v>
      </c>
      <c r="AB68" s="27"/>
      <c r="AC68" s="27">
        <v>148</v>
      </c>
      <c r="AD68" s="27">
        <v>36</v>
      </c>
      <c r="AE68" s="47"/>
      <c r="AF68" s="27"/>
      <c r="AG68" s="27"/>
      <c r="AH68" s="27"/>
      <c r="AI68" s="47"/>
      <c r="AJ68" s="27"/>
      <c r="AK68" s="27"/>
      <c r="AL68" s="27"/>
      <c r="AM68" s="47"/>
      <c r="AN68" s="27"/>
      <c r="AO68" s="27"/>
      <c r="AP68" s="27"/>
      <c r="AQ68" s="47"/>
      <c r="AR68" s="27"/>
      <c r="AS68" s="27"/>
      <c r="AT68" s="27"/>
      <c r="AU68" s="47"/>
      <c r="AV68" s="27"/>
      <c r="AW68" s="27"/>
      <c r="AX68" s="27"/>
      <c r="AY68" s="47"/>
      <c r="AZ68" s="27"/>
      <c r="BA68" s="27"/>
      <c r="BB68" s="27"/>
      <c r="BC68" s="47"/>
      <c r="BD68" s="27"/>
      <c r="BE68" s="27"/>
      <c r="BF68" s="27"/>
      <c r="BG68" s="47">
        <v>1</v>
      </c>
      <c r="BH68" s="27">
        <v>1</v>
      </c>
      <c r="BI68" s="27"/>
      <c r="BJ68" s="27"/>
      <c r="BK68" s="47">
        <v>2</v>
      </c>
      <c r="BL68" s="27">
        <v>2</v>
      </c>
      <c r="BM68" s="27">
        <v>1</v>
      </c>
      <c r="BN68" s="27"/>
      <c r="BO68" s="47"/>
      <c r="BP68" s="27"/>
      <c r="BQ68" s="27"/>
      <c r="BR68" s="27"/>
      <c r="BS68" s="47"/>
      <c r="BT68" s="27"/>
      <c r="BU68" s="27"/>
      <c r="BV68" s="27"/>
      <c r="BW68" s="47"/>
      <c r="BX68" s="27"/>
      <c r="BY68" s="27"/>
      <c r="BZ68" s="27"/>
      <c r="CA68" s="47"/>
      <c r="CB68" s="27"/>
      <c r="CC68" s="27"/>
      <c r="CD68" s="27"/>
      <c r="CE68" s="47"/>
      <c r="CF68" s="27"/>
      <c r="CG68" s="27"/>
      <c r="CH68" s="27"/>
      <c r="CI68" s="47"/>
      <c r="CJ68" s="27"/>
      <c r="CK68" s="27"/>
      <c r="CL68" s="27"/>
    </row>
    <row r="69" spans="1:90" s="25" customFormat="1" x14ac:dyDescent="0.2">
      <c r="A69" s="109">
        <v>55</v>
      </c>
      <c r="B69" s="109" t="s">
        <v>214</v>
      </c>
      <c r="C69" s="50">
        <f>'свод разд2'!F69</f>
        <v>136</v>
      </c>
      <c r="D69" s="114"/>
      <c r="E69" s="27">
        <f t="shared" si="8"/>
        <v>106</v>
      </c>
      <c r="F69" s="27">
        <f t="shared" si="9"/>
        <v>45</v>
      </c>
      <c r="G69" s="46">
        <v>135</v>
      </c>
      <c r="H69" s="114"/>
      <c r="I69" s="114">
        <v>105</v>
      </c>
      <c r="J69" s="114">
        <v>44</v>
      </c>
      <c r="K69" s="50">
        <f>'свод разд2'!M69</f>
        <v>1</v>
      </c>
      <c r="L69" s="114"/>
      <c r="M69" s="114">
        <v>1</v>
      </c>
      <c r="N69" s="114">
        <v>1</v>
      </c>
      <c r="O69" s="47">
        <v>14</v>
      </c>
      <c r="P69" s="114"/>
      <c r="Q69" s="114">
        <v>14</v>
      </c>
      <c r="R69" s="114"/>
      <c r="S69" s="47">
        <v>633</v>
      </c>
      <c r="T69" s="114"/>
      <c r="U69" s="114">
        <v>483</v>
      </c>
      <c r="V69" s="114">
        <v>213</v>
      </c>
      <c r="W69" s="47">
        <v>363</v>
      </c>
      <c r="X69" s="114"/>
      <c r="Y69" s="114">
        <v>350</v>
      </c>
      <c r="Z69" s="114">
        <v>13</v>
      </c>
      <c r="AA69" s="47">
        <v>377</v>
      </c>
      <c r="AB69" s="114"/>
      <c r="AC69" s="114">
        <v>370</v>
      </c>
      <c r="AD69" s="114"/>
      <c r="AE69" s="47"/>
      <c r="AF69" s="114"/>
      <c r="AG69" s="114"/>
      <c r="AH69" s="114"/>
      <c r="AI69" s="47"/>
      <c r="AJ69" s="114"/>
      <c r="AK69" s="114"/>
      <c r="AL69" s="114"/>
      <c r="AM69" s="47"/>
      <c r="AN69" s="114"/>
      <c r="AO69" s="114"/>
      <c r="AP69" s="114"/>
      <c r="AQ69" s="47"/>
      <c r="AR69" s="114"/>
      <c r="AS69" s="114"/>
      <c r="AT69" s="114"/>
      <c r="AU69" s="47"/>
      <c r="AV69" s="114"/>
      <c r="AW69" s="114"/>
      <c r="AX69" s="114"/>
      <c r="AY69" s="47"/>
      <c r="AZ69" s="114"/>
      <c r="BA69" s="114"/>
      <c r="BB69" s="114"/>
      <c r="BC69" s="47"/>
      <c r="BD69" s="114"/>
      <c r="BE69" s="114"/>
      <c r="BF69" s="114"/>
      <c r="BG69" s="47">
        <v>1</v>
      </c>
      <c r="BH69" s="114">
        <v>1</v>
      </c>
      <c r="BI69" s="114">
        <v>1</v>
      </c>
      <c r="BJ69" s="114"/>
      <c r="BK69" s="47">
        <v>7</v>
      </c>
      <c r="BL69" s="114">
        <v>7</v>
      </c>
      <c r="BM69" s="114">
        <v>5</v>
      </c>
      <c r="BN69" s="114">
        <v>1</v>
      </c>
      <c r="BO69" s="47"/>
      <c r="BP69" s="114"/>
      <c r="BQ69" s="114"/>
      <c r="BR69" s="114"/>
      <c r="BS69" s="47"/>
      <c r="BT69" s="114"/>
      <c r="BU69" s="114"/>
      <c r="BV69" s="114"/>
      <c r="BW69" s="47"/>
      <c r="BX69" s="114"/>
      <c r="BY69" s="114"/>
      <c r="BZ69" s="114"/>
      <c r="CA69" s="47"/>
      <c r="CB69" s="114"/>
      <c r="CC69" s="114"/>
      <c r="CD69" s="114"/>
      <c r="CE69" s="47"/>
      <c r="CF69" s="114"/>
      <c r="CG69" s="114"/>
      <c r="CH69" s="114"/>
      <c r="CI69" s="47"/>
      <c r="CJ69" s="114"/>
      <c r="CK69" s="114"/>
      <c r="CL69" s="114"/>
    </row>
    <row r="70" spans="1:90" x14ac:dyDescent="0.2">
      <c r="A70" s="109">
        <v>56</v>
      </c>
      <c r="B70" s="109" t="s">
        <v>215</v>
      </c>
      <c r="C70" s="50">
        <f>'свод разд2'!F70</f>
        <v>356</v>
      </c>
      <c r="D70" s="27"/>
      <c r="E70" s="27">
        <f t="shared" si="8"/>
        <v>277</v>
      </c>
      <c r="F70" s="27">
        <f t="shared" si="9"/>
        <v>78</v>
      </c>
      <c r="G70" s="46">
        <v>353</v>
      </c>
      <c r="H70" s="27"/>
      <c r="I70" s="27">
        <v>276</v>
      </c>
      <c r="J70" s="27">
        <v>75</v>
      </c>
      <c r="K70" s="50">
        <f>'свод разд2'!M70</f>
        <v>3</v>
      </c>
      <c r="L70" s="27"/>
      <c r="M70" s="27">
        <v>1</v>
      </c>
      <c r="N70" s="27">
        <v>3</v>
      </c>
      <c r="O70" s="47">
        <v>127</v>
      </c>
      <c r="P70" s="27"/>
      <c r="Q70" s="27">
        <v>79</v>
      </c>
      <c r="R70" s="27">
        <v>35</v>
      </c>
      <c r="S70" s="47">
        <v>2031</v>
      </c>
      <c r="T70" s="27"/>
      <c r="U70" s="27">
        <v>1766</v>
      </c>
      <c r="V70" s="27">
        <v>658</v>
      </c>
      <c r="W70" s="47">
        <v>1572</v>
      </c>
      <c r="X70" s="27"/>
      <c r="Y70" s="27">
        <v>1456</v>
      </c>
      <c r="Z70" s="27">
        <v>539</v>
      </c>
      <c r="AA70" s="47">
        <v>833</v>
      </c>
      <c r="AB70" s="27"/>
      <c r="AC70" s="27">
        <v>723</v>
      </c>
      <c r="AD70" s="27">
        <v>377</v>
      </c>
      <c r="AE70" s="47"/>
      <c r="AF70" s="27"/>
      <c r="AG70" s="27"/>
      <c r="AH70" s="27"/>
      <c r="AI70" s="47"/>
      <c r="AJ70" s="27"/>
      <c r="AK70" s="27"/>
      <c r="AL70" s="27"/>
      <c r="AM70" s="47">
        <v>187</v>
      </c>
      <c r="AN70" s="27"/>
      <c r="AO70" s="27">
        <v>139</v>
      </c>
      <c r="AP70" s="27">
        <v>69</v>
      </c>
      <c r="AQ70" s="47">
        <v>4</v>
      </c>
      <c r="AR70" s="27">
        <v>1</v>
      </c>
      <c r="AS70" s="27">
        <v>4</v>
      </c>
      <c r="AT70" s="27"/>
      <c r="AU70" s="47"/>
      <c r="AV70" s="27"/>
      <c r="AW70" s="27"/>
      <c r="AX70" s="27"/>
      <c r="AY70" s="47">
        <v>2</v>
      </c>
      <c r="AZ70" s="27">
        <v>2</v>
      </c>
      <c r="BA70" s="27">
        <v>2</v>
      </c>
      <c r="BB70" s="27">
        <v>1</v>
      </c>
      <c r="BC70" s="47"/>
      <c r="BD70" s="27"/>
      <c r="BE70" s="27"/>
      <c r="BF70" s="27"/>
      <c r="BG70" s="47">
        <v>1</v>
      </c>
      <c r="BH70" s="27">
        <v>1</v>
      </c>
      <c r="BI70" s="27"/>
      <c r="BJ70" s="27"/>
      <c r="BK70" s="47">
        <v>10</v>
      </c>
      <c r="BL70" s="27">
        <v>10</v>
      </c>
      <c r="BM70" s="27">
        <v>7</v>
      </c>
      <c r="BN70" s="27">
        <v>1</v>
      </c>
      <c r="BO70" s="47"/>
      <c r="BP70" s="27"/>
      <c r="BQ70" s="27"/>
      <c r="BR70" s="27"/>
      <c r="BS70" s="47"/>
      <c r="BT70" s="27"/>
      <c r="BU70" s="27"/>
      <c r="BV70" s="27"/>
      <c r="BW70" s="47"/>
      <c r="BX70" s="27"/>
      <c r="BY70" s="27"/>
      <c r="BZ70" s="27"/>
      <c r="CA70" s="47"/>
      <c r="CB70" s="27"/>
      <c r="CC70" s="27"/>
      <c r="CD70" s="27"/>
      <c r="CE70" s="47"/>
      <c r="CF70" s="27"/>
      <c r="CG70" s="27"/>
      <c r="CH70" s="27"/>
      <c r="CI70" s="47"/>
      <c r="CJ70" s="27"/>
      <c r="CK70" s="27"/>
      <c r="CL70" s="27"/>
    </row>
    <row r="71" spans="1:90" x14ac:dyDescent="0.2">
      <c r="A71" s="110">
        <v>57</v>
      </c>
      <c r="B71" s="110" t="s">
        <v>216</v>
      </c>
      <c r="C71" s="50">
        <f>'свод разд2'!F71</f>
        <v>418</v>
      </c>
      <c r="D71" s="27"/>
      <c r="E71" s="27">
        <f t="shared" si="8"/>
        <v>257</v>
      </c>
      <c r="F71" s="27">
        <f t="shared" si="9"/>
        <v>145</v>
      </c>
      <c r="G71" s="46">
        <v>418</v>
      </c>
      <c r="H71" s="27"/>
      <c r="I71" s="27">
        <v>257</v>
      </c>
      <c r="J71" s="27">
        <v>145</v>
      </c>
      <c r="K71" s="50">
        <f>'свод разд2'!M71</f>
        <v>0</v>
      </c>
      <c r="L71" s="27"/>
      <c r="M71" s="27"/>
      <c r="N71" s="27"/>
      <c r="O71" s="47">
        <v>253</v>
      </c>
      <c r="P71" s="27"/>
      <c r="Q71" s="27">
        <v>165</v>
      </c>
      <c r="R71" s="27">
        <v>103</v>
      </c>
      <c r="S71" s="47">
        <v>766</v>
      </c>
      <c r="T71" s="27"/>
      <c r="U71" s="27">
        <v>425</v>
      </c>
      <c r="V71" s="27">
        <v>308</v>
      </c>
      <c r="W71" s="47">
        <v>722</v>
      </c>
      <c r="X71" s="27"/>
      <c r="Y71" s="27">
        <v>385</v>
      </c>
      <c r="Z71" s="27">
        <v>248</v>
      </c>
      <c r="AA71" s="47">
        <v>632</v>
      </c>
      <c r="AB71" s="27"/>
      <c r="AC71" s="27">
        <v>343</v>
      </c>
      <c r="AD71" s="27">
        <v>253</v>
      </c>
      <c r="AE71" s="47"/>
      <c r="AF71" s="27"/>
      <c r="AG71" s="27"/>
      <c r="AH71" s="27"/>
      <c r="AI71" s="47"/>
      <c r="AJ71" s="27"/>
      <c r="AK71" s="27"/>
      <c r="AL71" s="27"/>
      <c r="AM71" s="47"/>
      <c r="AN71" s="27"/>
      <c r="AO71" s="27"/>
      <c r="AP71" s="27"/>
      <c r="AQ71" s="47">
        <v>4</v>
      </c>
      <c r="AR71" s="27"/>
      <c r="AS71" s="27">
        <v>2</v>
      </c>
      <c r="AT71" s="27"/>
      <c r="AU71" s="47"/>
      <c r="AV71" s="27"/>
      <c r="AW71" s="27"/>
      <c r="AX71" s="27"/>
      <c r="AY71" s="47">
        <v>12</v>
      </c>
      <c r="AZ71" s="27"/>
      <c r="BA71" s="27">
        <v>4</v>
      </c>
      <c r="BB71" s="27">
        <v>1</v>
      </c>
      <c r="BC71" s="47"/>
      <c r="BD71" s="27"/>
      <c r="BE71" s="27"/>
      <c r="BF71" s="27"/>
      <c r="BG71" s="47">
        <v>1</v>
      </c>
      <c r="BH71" s="27">
        <v>1</v>
      </c>
      <c r="BI71" s="27"/>
      <c r="BJ71" s="27"/>
      <c r="BK71" s="47">
        <v>7</v>
      </c>
      <c r="BL71" s="27">
        <v>7</v>
      </c>
      <c r="BM71" s="27">
        <v>3</v>
      </c>
      <c r="BN71" s="27">
        <v>3</v>
      </c>
      <c r="BO71" s="47"/>
      <c r="BP71" s="27"/>
      <c r="BQ71" s="27"/>
      <c r="BR71" s="27"/>
      <c r="BS71" s="47"/>
      <c r="BT71" s="27"/>
      <c r="BU71" s="27"/>
      <c r="BV71" s="27"/>
      <c r="BW71" s="47"/>
      <c r="BX71" s="27"/>
      <c r="BY71" s="27"/>
      <c r="BZ71" s="27"/>
      <c r="CA71" s="47"/>
      <c r="CB71" s="27"/>
      <c r="CC71" s="27"/>
      <c r="CD71" s="27"/>
      <c r="CE71" s="47"/>
      <c r="CF71" s="27"/>
      <c r="CG71" s="27"/>
      <c r="CH71" s="27"/>
      <c r="CI71" s="47"/>
      <c r="CJ71" s="27"/>
      <c r="CK71" s="27"/>
      <c r="CL71" s="27"/>
    </row>
    <row r="72" spans="1:90" x14ac:dyDescent="0.2">
      <c r="A72" s="26"/>
      <c r="B72" s="30"/>
      <c r="C72" s="50">
        <f>'свод разд2'!F72</f>
        <v>2101</v>
      </c>
      <c r="D72" s="27"/>
      <c r="E72" s="27"/>
      <c r="F72" s="27"/>
      <c r="G72" s="46">
        <f>SUM(G65:G71)</f>
        <v>2093</v>
      </c>
      <c r="H72" s="27"/>
      <c r="I72" s="27"/>
      <c r="J72" s="27"/>
      <c r="K72" s="50">
        <f>SUM(K65:K71)</f>
        <v>8</v>
      </c>
      <c r="L72" s="27"/>
      <c r="M72" s="27"/>
      <c r="N72" s="27"/>
      <c r="O72" s="47"/>
      <c r="P72" s="27"/>
      <c r="Q72" s="27"/>
      <c r="R72" s="27"/>
      <c r="S72" s="47"/>
      <c r="T72" s="27"/>
      <c r="U72" s="27"/>
      <c r="V72" s="27"/>
      <c r="W72" s="47"/>
      <c r="X72" s="27"/>
      <c r="Y72" s="27"/>
      <c r="Z72" s="27"/>
      <c r="AA72" s="47"/>
      <c r="AB72" s="27"/>
      <c r="AC72" s="27"/>
      <c r="AD72" s="27"/>
      <c r="AE72" s="47"/>
      <c r="AF72" s="27"/>
      <c r="AG72" s="27"/>
      <c r="AH72" s="27"/>
      <c r="AI72" s="47"/>
      <c r="AJ72" s="27"/>
      <c r="AK72" s="27"/>
      <c r="AL72" s="27"/>
      <c r="AM72" s="47"/>
      <c r="AN72" s="27"/>
      <c r="AO72" s="27"/>
      <c r="AP72" s="27"/>
      <c r="AQ72" s="47"/>
      <c r="AR72" s="27"/>
      <c r="AS72" s="27"/>
      <c r="AT72" s="27"/>
      <c r="AU72" s="47"/>
      <c r="AV72" s="27"/>
      <c r="AW72" s="27"/>
      <c r="AX72" s="27"/>
      <c r="AY72" s="47"/>
      <c r="AZ72" s="27"/>
      <c r="BA72" s="27"/>
      <c r="BB72" s="27"/>
      <c r="BC72" s="47"/>
      <c r="BD72" s="27"/>
      <c r="BE72" s="27"/>
      <c r="BF72" s="27"/>
      <c r="BG72" s="47"/>
      <c r="BH72" s="27"/>
      <c r="BI72" s="27"/>
      <c r="BJ72" s="27"/>
      <c r="BK72" s="47"/>
      <c r="BL72" s="27"/>
      <c r="BM72" s="27"/>
      <c r="BN72" s="27"/>
      <c r="BO72" s="47"/>
      <c r="BP72" s="27"/>
      <c r="BQ72" s="27"/>
      <c r="BR72" s="27"/>
      <c r="BS72" s="47"/>
      <c r="BT72" s="27"/>
      <c r="BU72" s="27"/>
      <c r="BV72" s="27"/>
      <c r="BW72" s="47"/>
      <c r="BX72" s="27"/>
      <c r="BY72" s="27"/>
      <c r="BZ72" s="27"/>
      <c r="CA72" s="47"/>
      <c r="CB72" s="27"/>
      <c r="CC72" s="27"/>
      <c r="CD72" s="27"/>
      <c r="CE72" s="47"/>
      <c r="CF72" s="27"/>
      <c r="CG72" s="27"/>
      <c r="CH72" s="27"/>
      <c r="CI72" s="47"/>
      <c r="CJ72" s="27"/>
      <c r="CK72" s="27"/>
      <c r="CL72" s="27"/>
    </row>
    <row r="73" spans="1:90" s="33" customFormat="1" ht="15.75" x14ac:dyDescent="0.2">
      <c r="A73" s="31"/>
      <c r="B73" s="23" t="s">
        <v>218</v>
      </c>
      <c r="C73" s="41"/>
      <c r="D73" s="24"/>
      <c r="E73" s="24"/>
      <c r="F73" s="24"/>
      <c r="G73" s="24"/>
      <c r="H73" s="24"/>
      <c r="I73" s="24"/>
      <c r="J73" s="24"/>
      <c r="K73" s="41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</row>
    <row r="74" spans="1:90" x14ac:dyDescent="0.2">
      <c r="A74" s="109">
        <v>58</v>
      </c>
      <c r="B74" s="109" t="s">
        <v>220</v>
      </c>
      <c r="C74" s="50">
        <f>'свод разд2'!F74</f>
        <v>115</v>
      </c>
      <c r="D74" s="27"/>
      <c r="E74" s="27">
        <f t="shared" ref="E74:E78" si="10">I74+M74</f>
        <v>76</v>
      </c>
      <c r="F74" s="27">
        <f t="shared" ref="F74:F78" si="11">J74+N74</f>
        <v>23</v>
      </c>
      <c r="G74" s="46">
        <v>115</v>
      </c>
      <c r="H74" s="27"/>
      <c r="I74" s="27">
        <v>76</v>
      </c>
      <c r="J74" s="27">
        <v>23</v>
      </c>
      <c r="K74" s="50">
        <f>'свод разд2'!M74</f>
        <v>0</v>
      </c>
      <c r="L74" s="27"/>
      <c r="M74" s="27"/>
      <c r="N74" s="27"/>
      <c r="O74" s="47">
        <v>14</v>
      </c>
      <c r="P74" s="27"/>
      <c r="Q74" s="27">
        <v>10</v>
      </c>
      <c r="R74" s="27">
        <v>2</v>
      </c>
      <c r="S74" s="47">
        <v>473</v>
      </c>
      <c r="T74" s="27"/>
      <c r="U74" s="27">
        <v>343</v>
      </c>
      <c r="V74" s="27">
        <v>179</v>
      </c>
      <c r="W74" s="47">
        <v>1010</v>
      </c>
      <c r="X74" s="27"/>
      <c r="Y74" s="27">
        <v>568</v>
      </c>
      <c r="Z74" s="27">
        <v>380</v>
      </c>
      <c r="AA74" s="47">
        <v>266</v>
      </c>
      <c r="AB74" s="27"/>
      <c r="AC74" s="27">
        <v>242</v>
      </c>
      <c r="AD74" s="27">
        <v>84</v>
      </c>
      <c r="AE74" s="47"/>
      <c r="AF74" s="27"/>
      <c r="AG74" s="27"/>
      <c r="AH74" s="27"/>
      <c r="AI74" s="47"/>
      <c r="AJ74" s="27"/>
      <c r="AK74" s="27"/>
      <c r="AL74" s="27"/>
      <c r="AM74" s="47"/>
      <c r="AN74" s="27"/>
      <c r="AO74" s="27"/>
      <c r="AP74" s="27"/>
      <c r="AQ74" s="47">
        <v>3</v>
      </c>
      <c r="AR74" s="27"/>
      <c r="AS74" s="27"/>
      <c r="AT74" s="27"/>
      <c r="AU74" s="47"/>
      <c r="AV74" s="27"/>
      <c r="AW74" s="27"/>
      <c r="AX74" s="27"/>
      <c r="AY74" s="47">
        <v>3</v>
      </c>
      <c r="AZ74" s="27"/>
      <c r="BA74" s="27">
        <v>3</v>
      </c>
      <c r="BB74" s="27"/>
      <c r="BC74" s="47"/>
      <c r="BD74" s="27"/>
      <c r="BE74" s="27"/>
      <c r="BF74" s="27"/>
      <c r="BG74" s="47">
        <v>1</v>
      </c>
      <c r="BH74" s="27">
        <v>1</v>
      </c>
      <c r="BI74" s="27">
        <v>1</v>
      </c>
      <c r="BJ74" s="27"/>
      <c r="BK74" s="47">
        <v>3</v>
      </c>
      <c r="BL74" s="27">
        <v>3</v>
      </c>
      <c r="BM74" s="27">
        <v>3</v>
      </c>
      <c r="BN74" s="27"/>
      <c r="BO74" s="47"/>
      <c r="BP74" s="27"/>
      <c r="BQ74" s="27"/>
      <c r="BR74" s="27"/>
      <c r="BS74" s="47"/>
      <c r="BT74" s="27"/>
      <c r="BU74" s="27"/>
      <c r="BV74" s="27"/>
      <c r="BW74" s="47"/>
      <c r="BX74" s="27"/>
      <c r="BY74" s="27"/>
      <c r="BZ74" s="27"/>
      <c r="CA74" s="47"/>
      <c r="CB74" s="27"/>
      <c r="CC74" s="27"/>
      <c r="CD74" s="27"/>
      <c r="CE74" s="47"/>
      <c r="CF74" s="27"/>
      <c r="CG74" s="27"/>
      <c r="CH74" s="27"/>
      <c r="CI74" s="47"/>
      <c r="CJ74" s="27"/>
      <c r="CK74" s="27"/>
      <c r="CL74" s="27"/>
    </row>
    <row r="75" spans="1:90" x14ac:dyDescent="0.2">
      <c r="A75" s="109">
        <v>59</v>
      </c>
      <c r="B75" s="109" t="s">
        <v>223</v>
      </c>
      <c r="C75" s="50">
        <f>'свод разд2'!F75</f>
        <v>223</v>
      </c>
      <c r="D75" s="27"/>
      <c r="E75" s="27">
        <f t="shared" si="10"/>
        <v>140</v>
      </c>
      <c r="F75" s="27">
        <f t="shared" si="11"/>
        <v>10</v>
      </c>
      <c r="G75" s="46">
        <v>223</v>
      </c>
      <c r="H75" s="27"/>
      <c r="I75" s="27">
        <v>140</v>
      </c>
      <c r="J75" s="27">
        <v>10</v>
      </c>
      <c r="K75" s="50">
        <f>'свод разд2'!M75</f>
        <v>0</v>
      </c>
      <c r="L75" s="27"/>
      <c r="M75" s="27"/>
      <c r="N75" s="27"/>
      <c r="O75" s="47">
        <v>93</v>
      </c>
      <c r="P75" s="27"/>
      <c r="Q75" s="27">
        <v>84</v>
      </c>
      <c r="R75" s="27">
        <v>1</v>
      </c>
      <c r="S75" s="47">
        <v>977</v>
      </c>
      <c r="T75" s="27"/>
      <c r="U75" s="27">
        <v>849</v>
      </c>
      <c r="V75" s="27">
        <v>99</v>
      </c>
      <c r="W75" s="47">
        <v>490</v>
      </c>
      <c r="X75" s="27"/>
      <c r="Y75" s="27">
        <v>422</v>
      </c>
      <c r="Z75" s="27">
        <v>49</v>
      </c>
      <c r="AA75" s="47">
        <v>281</v>
      </c>
      <c r="AB75" s="27"/>
      <c r="AC75" s="27">
        <v>258</v>
      </c>
      <c r="AD75" s="27">
        <v>19</v>
      </c>
      <c r="AE75" s="47"/>
      <c r="AF75" s="27"/>
      <c r="AG75" s="27"/>
      <c r="AH75" s="27"/>
      <c r="AI75" s="47"/>
      <c r="AJ75" s="27"/>
      <c r="AK75" s="27"/>
      <c r="AL75" s="27"/>
      <c r="AM75" s="47">
        <v>6</v>
      </c>
      <c r="AN75" s="27"/>
      <c r="AO75" s="27">
        <v>5</v>
      </c>
      <c r="AP75" s="27">
        <v>1</v>
      </c>
      <c r="AQ75" s="47"/>
      <c r="AR75" s="27"/>
      <c r="AS75" s="27"/>
      <c r="AT75" s="27"/>
      <c r="AU75" s="47"/>
      <c r="AV75" s="27"/>
      <c r="AW75" s="27"/>
      <c r="AX75" s="27"/>
      <c r="AY75" s="47">
        <v>23</v>
      </c>
      <c r="AZ75" s="27">
        <v>4</v>
      </c>
      <c r="BA75" s="27">
        <v>21</v>
      </c>
      <c r="BB75" s="27"/>
      <c r="BC75" s="47">
        <v>3</v>
      </c>
      <c r="BD75" s="27">
        <v>3</v>
      </c>
      <c r="BE75" s="27">
        <v>3</v>
      </c>
      <c r="BF75" s="27"/>
      <c r="BG75" s="47">
        <v>1</v>
      </c>
      <c r="BH75" s="27">
        <v>1</v>
      </c>
      <c r="BI75" s="27"/>
      <c r="BJ75" s="27"/>
      <c r="BK75" s="47">
        <v>5</v>
      </c>
      <c r="BL75" s="27">
        <v>5</v>
      </c>
      <c r="BM75" s="27">
        <v>5</v>
      </c>
      <c r="BN75" s="27"/>
      <c r="BO75" s="47"/>
      <c r="BP75" s="27"/>
      <c r="BQ75" s="27"/>
      <c r="BR75" s="27"/>
      <c r="BS75" s="47"/>
      <c r="BT75" s="27"/>
      <c r="BU75" s="27"/>
      <c r="BV75" s="27"/>
      <c r="BW75" s="47"/>
      <c r="BX75" s="27"/>
      <c r="BY75" s="27"/>
      <c r="BZ75" s="27"/>
      <c r="CA75" s="47"/>
      <c r="CB75" s="27"/>
      <c r="CC75" s="27"/>
      <c r="CD75" s="27"/>
      <c r="CE75" s="47"/>
      <c r="CF75" s="27"/>
      <c r="CG75" s="27"/>
      <c r="CH75" s="27"/>
      <c r="CI75" s="47"/>
      <c r="CJ75" s="27"/>
      <c r="CK75" s="27"/>
      <c r="CL75" s="27"/>
    </row>
    <row r="76" spans="1:90" x14ac:dyDescent="0.2">
      <c r="A76" s="109">
        <v>60</v>
      </c>
      <c r="B76" s="109" t="s">
        <v>224</v>
      </c>
      <c r="C76" s="50">
        <f>'свод разд2'!F76</f>
        <v>220</v>
      </c>
      <c r="D76" s="27"/>
      <c r="E76" s="27">
        <f t="shared" si="10"/>
        <v>205</v>
      </c>
      <c r="F76" s="27">
        <f t="shared" si="11"/>
        <v>42</v>
      </c>
      <c r="G76" s="46">
        <v>220</v>
      </c>
      <c r="H76" s="27"/>
      <c r="I76" s="27">
        <v>205</v>
      </c>
      <c r="J76" s="27">
        <v>42</v>
      </c>
      <c r="K76" s="50">
        <f>'свод разд2'!M76</f>
        <v>0</v>
      </c>
      <c r="L76" s="27"/>
      <c r="M76" s="27"/>
      <c r="N76" s="27"/>
      <c r="O76" s="47">
        <v>87</v>
      </c>
      <c r="P76" s="27"/>
      <c r="Q76" s="27">
        <v>82</v>
      </c>
      <c r="R76" s="27">
        <v>23</v>
      </c>
      <c r="S76" s="47">
        <v>902</v>
      </c>
      <c r="T76" s="27"/>
      <c r="U76" s="27">
        <v>806</v>
      </c>
      <c r="V76" s="27">
        <v>238</v>
      </c>
      <c r="W76" s="47">
        <v>1358</v>
      </c>
      <c r="X76" s="27"/>
      <c r="Y76" s="27">
        <v>1233</v>
      </c>
      <c r="Z76" s="27">
        <v>330</v>
      </c>
      <c r="AA76" s="47">
        <v>497</v>
      </c>
      <c r="AB76" s="27"/>
      <c r="AC76" s="27">
        <v>488</v>
      </c>
      <c r="AD76" s="27">
        <v>42</v>
      </c>
      <c r="AE76" s="47"/>
      <c r="AF76" s="27"/>
      <c r="AG76" s="27"/>
      <c r="AH76" s="27"/>
      <c r="AI76" s="47"/>
      <c r="AJ76" s="27"/>
      <c r="AK76" s="27"/>
      <c r="AL76" s="27"/>
      <c r="AM76" s="47">
        <v>11</v>
      </c>
      <c r="AN76" s="27"/>
      <c r="AO76" s="27">
        <v>11</v>
      </c>
      <c r="AP76" s="27">
        <v>5</v>
      </c>
      <c r="AQ76" s="47">
        <v>3</v>
      </c>
      <c r="AR76" s="27">
        <v>2</v>
      </c>
      <c r="AS76" s="27">
        <v>3</v>
      </c>
      <c r="AT76" s="27"/>
      <c r="AU76" s="47"/>
      <c r="AV76" s="27"/>
      <c r="AW76" s="27"/>
      <c r="AX76" s="27"/>
      <c r="AY76" s="47">
        <v>26</v>
      </c>
      <c r="AZ76" s="27">
        <v>1</v>
      </c>
      <c r="BA76" s="27">
        <v>25</v>
      </c>
      <c r="BB76" s="27">
        <v>2</v>
      </c>
      <c r="BC76" s="47"/>
      <c r="BD76" s="27"/>
      <c r="BE76" s="27"/>
      <c r="BF76" s="27"/>
      <c r="BG76" s="47">
        <v>1</v>
      </c>
      <c r="BH76" s="27">
        <v>1</v>
      </c>
      <c r="BI76" s="27">
        <v>1</v>
      </c>
      <c r="BJ76" s="27"/>
      <c r="BK76" s="47">
        <v>3</v>
      </c>
      <c r="BL76" s="27">
        <v>3</v>
      </c>
      <c r="BM76" s="27">
        <v>2</v>
      </c>
      <c r="BN76" s="27">
        <v>1</v>
      </c>
      <c r="BO76" s="47"/>
      <c r="BP76" s="27"/>
      <c r="BQ76" s="27"/>
      <c r="BR76" s="27"/>
      <c r="BS76" s="47"/>
      <c r="BT76" s="27"/>
      <c r="BU76" s="27"/>
      <c r="BV76" s="27"/>
      <c r="BW76" s="47"/>
      <c r="BX76" s="27"/>
      <c r="BY76" s="27"/>
      <c r="BZ76" s="27"/>
      <c r="CA76" s="47"/>
      <c r="CB76" s="27"/>
      <c r="CC76" s="27"/>
      <c r="CD76" s="27"/>
      <c r="CE76" s="47"/>
      <c r="CF76" s="27"/>
      <c r="CG76" s="27"/>
      <c r="CH76" s="27"/>
      <c r="CI76" s="47"/>
      <c r="CJ76" s="27"/>
      <c r="CK76" s="27"/>
      <c r="CL76" s="27"/>
    </row>
    <row r="77" spans="1:90" x14ac:dyDescent="0.2">
      <c r="A77" s="109">
        <v>61</v>
      </c>
      <c r="B77" s="109" t="s">
        <v>260</v>
      </c>
      <c r="C77" s="50">
        <f>'свод разд2'!F77</f>
        <v>67</v>
      </c>
      <c r="D77" s="27"/>
      <c r="E77" s="27">
        <f t="shared" si="10"/>
        <v>59</v>
      </c>
      <c r="F77" s="27">
        <f t="shared" si="11"/>
        <v>3</v>
      </c>
      <c r="G77" s="46">
        <v>67</v>
      </c>
      <c r="H77" s="27"/>
      <c r="I77" s="27">
        <v>59</v>
      </c>
      <c r="J77" s="27">
        <v>3</v>
      </c>
      <c r="K77" s="50">
        <f>'свод разд2'!M77</f>
        <v>0</v>
      </c>
      <c r="L77" s="27"/>
      <c r="M77" s="27"/>
      <c r="N77" s="27"/>
      <c r="O77" s="47">
        <v>13</v>
      </c>
      <c r="P77" s="27"/>
      <c r="Q77" s="27"/>
      <c r="R77" s="27"/>
      <c r="S77" s="47">
        <v>310</v>
      </c>
      <c r="T77" s="27"/>
      <c r="U77" s="27">
        <v>254</v>
      </c>
      <c r="V77" s="27">
        <v>41</v>
      </c>
      <c r="W77" s="47">
        <v>377</v>
      </c>
      <c r="X77" s="27"/>
      <c r="Y77" s="27">
        <v>313</v>
      </c>
      <c r="Z77" s="27">
        <v>44</v>
      </c>
      <c r="AA77" s="47">
        <v>157</v>
      </c>
      <c r="AB77" s="27"/>
      <c r="AC77" s="27">
        <v>140</v>
      </c>
      <c r="AD77" s="27">
        <v>5</v>
      </c>
      <c r="AE77" s="47">
        <v>5</v>
      </c>
      <c r="AF77" s="27"/>
      <c r="AG77" s="27">
        <v>5</v>
      </c>
      <c r="AH77" s="27"/>
      <c r="AI77" s="47">
        <v>22</v>
      </c>
      <c r="AJ77" s="27"/>
      <c r="AK77" s="27">
        <v>18</v>
      </c>
      <c r="AL77" s="27">
        <v>2</v>
      </c>
      <c r="AM77" s="47"/>
      <c r="AN77" s="27"/>
      <c r="AO77" s="27"/>
      <c r="AP77" s="27"/>
      <c r="AQ77" s="47">
        <v>2</v>
      </c>
      <c r="AR77" s="27"/>
      <c r="AS77" s="27">
        <v>1</v>
      </c>
      <c r="AT77" s="27"/>
      <c r="AU77" s="47"/>
      <c r="AV77" s="27"/>
      <c r="AW77" s="27"/>
      <c r="AX77" s="27"/>
      <c r="AY77" s="47">
        <v>2</v>
      </c>
      <c r="AZ77" s="27">
        <v>2</v>
      </c>
      <c r="BA77" s="27">
        <v>1</v>
      </c>
      <c r="BB77" s="27"/>
      <c r="BC77" s="47">
        <v>2</v>
      </c>
      <c r="BD77" s="27">
        <v>2</v>
      </c>
      <c r="BE77" s="27">
        <v>2</v>
      </c>
      <c r="BF77" s="27"/>
      <c r="BG77" s="47">
        <v>1</v>
      </c>
      <c r="BH77" s="27"/>
      <c r="BI77" s="27"/>
      <c r="BJ77" s="27"/>
      <c r="BK77" s="47"/>
      <c r="BL77" s="27"/>
      <c r="BM77" s="27"/>
      <c r="BN77" s="27"/>
      <c r="BO77" s="47"/>
      <c r="BP77" s="27"/>
      <c r="BQ77" s="27"/>
      <c r="BR77" s="27"/>
      <c r="BS77" s="47"/>
      <c r="BT77" s="27"/>
      <c r="BU77" s="27"/>
      <c r="BV77" s="27"/>
      <c r="BW77" s="47"/>
      <c r="BX77" s="27"/>
      <c r="BY77" s="27"/>
      <c r="BZ77" s="27"/>
      <c r="CA77" s="47"/>
      <c r="CB77" s="27"/>
      <c r="CC77" s="27"/>
      <c r="CD77" s="27"/>
      <c r="CE77" s="47"/>
      <c r="CF77" s="27"/>
      <c r="CG77" s="27"/>
      <c r="CH77" s="27"/>
      <c r="CI77" s="47"/>
      <c r="CJ77" s="27"/>
      <c r="CK77" s="27"/>
      <c r="CL77" s="27"/>
    </row>
    <row r="78" spans="1:90" x14ac:dyDescent="0.2">
      <c r="A78" s="110">
        <v>62</v>
      </c>
      <c r="B78" s="110" t="s">
        <v>226</v>
      </c>
      <c r="C78" s="50">
        <f>'свод разд2'!F78</f>
        <v>125</v>
      </c>
      <c r="D78" s="27"/>
      <c r="E78" s="27">
        <f t="shared" si="10"/>
        <v>115</v>
      </c>
      <c r="F78" s="27">
        <f t="shared" si="11"/>
        <v>22</v>
      </c>
      <c r="G78" s="46">
        <v>125</v>
      </c>
      <c r="H78" s="27"/>
      <c r="I78" s="27">
        <v>115</v>
      </c>
      <c r="J78" s="27">
        <v>22</v>
      </c>
      <c r="K78" s="50">
        <f>'свод разд2'!M78</f>
        <v>0</v>
      </c>
      <c r="L78" s="27"/>
      <c r="M78" s="27"/>
      <c r="N78" s="27"/>
      <c r="O78" s="47">
        <v>38</v>
      </c>
      <c r="P78" s="27"/>
      <c r="Q78" s="27">
        <v>32</v>
      </c>
      <c r="R78" s="27">
        <v>12</v>
      </c>
      <c r="S78" s="47">
        <v>215</v>
      </c>
      <c r="T78" s="27"/>
      <c r="U78" s="27">
        <v>196</v>
      </c>
      <c r="V78" s="27">
        <v>24</v>
      </c>
      <c r="W78" s="47">
        <v>487</v>
      </c>
      <c r="X78" s="27"/>
      <c r="Y78" s="27">
        <v>469</v>
      </c>
      <c r="Z78" s="27">
        <v>96</v>
      </c>
      <c r="AA78" s="47">
        <v>121</v>
      </c>
      <c r="AB78" s="27"/>
      <c r="AC78" s="27">
        <v>121</v>
      </c>
      <c r="AD78" s="27">
        <v>9</v>
      </c>
      <c r="AE78" s="47"/>
      <c r="AF78" s="27"/>
      <c r="AG78" s="27"/>
      <c r="AH78" s="27"/>
      <c r="AI78" s="47"/>
      <c r="AJ78" s="27"/>
      <c r="AK78" s="27"/>
      <c r="AL78" s="27"/>
      <c r="AM78" s="47"/>
      <c r="AN78" s="27"/>
      <c r="AO78" s="27"/>
      <c r="AP78" s="27"/>
      <c r="AQ78" s="47">
        <v>1</v>
      </c>
      <c r="AR78" s="27">
        <v>1</v>
      </c>
      <c r="AS78" s="27">
        <v>1</v>
      </c>
      <c r="AT78" s="27"/>
      <c r="AU78" s="47"/>
      <c r="AV78" s="27"/>
      <c r="AW78" s="27"/>
      <c r="AX78" s="27"/>
      <c r="AY78" s="47">
        <v>1</v>
      </c>
      <c r="AZ78" s="27">
        <v>1</v>
      </c>
      <c r="BA78" s="27">
        <v>1</v>
      </c>
      <c r="BB78" s="27"/>
      <c r="BC78" s="47"/>
      <c r="BD78" s="27"/>
      <c r="BE78" s="27"/>
      <c r="BF78" s="27"/>
      <c r="BG78" s="47">
        <v>1</v>
      </c>
      <c r="BH78" s="27">
        <v>1</v>
      </c>
      <c r="BI78" s="27"/>
      <c r="BJ78" s="27"/>
      <c r="BK78" s="47">
        <v>3</v>
      </c>
      <c r="BL78" s="27">
        <v>3</v>
      </c>
      <c r="BM78" s="27">
        <v>2</v>
      </c>
      <c r="BN78" s="27"/>
      <c r="BO78" s="47"/>
      <c r="BP78" s="27"/>
      <c r="BQ78" s="27"/>
      <c r="BR78" s="27"/>
      <c r="BS78" s="47"/>
      <c r="BT78" s="27"/>
      <c r="BU78" s="27"/>
      <c r="BV78" s="27"/>
      <c r="BW78" s="47"/>
      <c r="BX78" s="27"/>
      <c r="BY78" s="27"/>
      <c r="BZ78" s="27"/>
      <c r="CA78" s="47"/>
      <c r="CB78" s="27"/>
      <c r="CC78" s="27"/>
      <c r="CD78" s="27"/>
      <c r="CE78" s="47"/>
      <c r="CF78" s="27"/>
      <c r="CG78" s="27"/>
      <c r="CH78" s="27"/>
      <c r="CI78" s="47"/>
      <c r="CJ78" s="27"/>
      <c r="CK78" s="27"/>
      <c r="CL78" s="27"/>
    </row>
    <row r="79" spans="1:90" x14ac:dyDescent="0.2">
      <c r="A79" s="26"/>
      <c r="B79" s="30"/>
      <c r="C79" s="50">
        <f>'свод разд2'!F79</f>
        <v>750</v>
      </c>
      <c r="D79" s="27"/>
      <c r="E79" s="27"/>
      <c r="F79" s="27"/>
      <c r="G79" s="46">
        <f>SUM(G74:G78)</f>
        <v>750</v>
      </c>
      <c r="H79" s="27"/>
      <c r="I79" s="27"/>
      <c r="J79" s="27"/>
      <c r="K79" s="50">
        <f>SUM(K74:K78)</f>
        <v>0</v>
      </c>
      <c r="L79" s="27"/>
      <c r="M79" s="27"/>
      <c r="N79" s="27"/>
      <c r="O79" s="47"/>
      <c r="P79" s="27"/>
      <c r="Q79" s="27"/>
      <c r="R79" s="27"/>
      <c r="S79" s="47"/>
      <c r="T79" s="27"/>
      <c r="U79" s="27"/>
      <c r="V79" s="27"/>
      <c r="W79" s="47"/>
      <c r="X79" s="27"/>
      <c r="Y79" s="27"/>
      <c r="Z79" s="27"/>
      <c r="AA79" s="47"/>
      <c r="AB79" s="27"/>
      <c r="AC79" s="27"/>
      <c r="AD79" s="27"/>
      <c r="AE79" s="47"/>
      <c r="AF79" s="27"/>
      <c r="AG79" s="27"/>
      <c r="AH79" s="27"/>
      <c r="AI79" s="47"/>
      <c r="AJ79" s="27"/>
      <c r="AK79" s="27"/>
      <c r="AL79" s="27"/>
      <c r="AM79" s="47"/>
      <c r="AN79" s="27"/>
      <c r="AO79" s="27"/>
      <c r="AP79" s="27"/>
      <c r="AQ79" s="47"/>
      <c r="AR79" s="27"/>
      <c r="AS79" s="27"/>
      <c r="AT79" s="27"/>
      <c r="AU79" s="47"/>
      <c r="AV79" s="27"/>
      <c r="AW79" s="27"/>
      <c r="AX79" s="27"/>
      <c r="AY79" s="47"/>
      <c r="AZ79" s="27"/>
      <c r="BA79" s="27"/>
      <c r="BB79" s="27"/>
      <c r="BC79" s="47"/>
      <c r="BD79" s="27"/>
      <c r="BE79" s="27"/>
      <c r="BF79" s="27"/>
      <c r="BG79" s="47"/>
      <c r="BH79" s="27"/>
      <c r="BI79" s="27"/>
      <c r="BJ79" s="27"/>
      <c r="BK79" s="47"/>
      <c r="BL79" s="27"/>
      <c r="BM79" s="27"/>
      <c r="BN79" s="27"/>
      <c r="BO79" s="47"/>
      <c r="BP79" s="27"/>
      <c r="BQ79" s="27"/>
      <c r="BR79" s="27"/>
      <c r="BS79" s="47"/>
      <c r="BT79" s="27"/>
      <c r="BU79" s="27"/>
      <c r="BV79" s="27"/>
      <c r="BW79" s="47"/>
      <c r="BX79" s="27"/>
      <c r="BY79" s="27"/>
      <c r="BZ79" s="27"/>
      <c r="CA79" s="47"/>
      <c r="CB79" s="27"/>
      <c r="CC79" s="27"/>
      <c r="CD79" s="27"/>
      <c r="CE79" s="47"/>
      <c r="CF79" s="27"/>
      <c r="CG79" s="27"/>
      <c r="CH79" s="27"/>
      <c r="CI79" s="47"/>
      <c r="CJ79" s="27"/>
      <c r="CK79" s="27"/>
      <c r="CL79" s="27"/>
    </row>
    <row r="80" spans="1:90" s="33" customFormat="1" ht="15.75" x14ac:dyDescent="0.2">
      <c r="A80" s="31"/>
      <c r="B80" s="23" t="s">
        <v>261</v>
      </c>
      <c r="C80" s="41"/>
      <c r="D80" s="24"/>
      <c r="E80" s="24"/>
      <c r="F80" s="24"/>
      <c r="G80" s="24"/>
      <c r="H80" s="24"/>
      <c r="I80" s="24"/>
      <c r="J80" s="24"/>
      <c r="K80" s="41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</row>
    <row r="81" spans="1:90" x14ac:dyDescent="0.2">
      <c r="A81" s="109">
        <v>63</v>
      </c>
      <c r="B81" s="109" t="s">
        <v>227</v>
      </c>
      <c r="C81" s="50">
        <f>'свод разд2'!F81</f>
        <v>230</v>
      </c>
      <c r="D81" s="27"/>
      <c r="E81" s="27">
        <f t="shared" ref="E81:E90" si="12">I81+M81</f>
        <v>198</v>
      </c>
      <c r="F81" s="27">
        <f t="shared" ref="F81:F90" si="13">J81+N81</f>
        <v>80</v>
      </c>
      <c r="G81" s="46">
        <v>229</v>
      </c>
      <c r="H81" s="27"/>
      <c r="I81" s="27">
        <v>197</v>
      </c>
      <c r="J81" s="27">
        <v>79</v>
      </c>
      <c r="K81" s="50">
        <f>'свод разд2'!M81</f>
        <v>1</v>
      </c>
      <c r="L81" s="27"/>
      <c r="M81" s="27">
        <v>1</v>
      </c>
      <c r="N81" s="27">
        <v>1</v>
      </c>
      <c r="O81" s="47">
        <v>65</v>
      </c>
      <c r="P81" s="27"/>
      <c r="Q81" s="27">
        <v>45</v>
      </c>
      <c r="R81" s="27">
        <v>12</v>
      </c>
      <c r="S81" s="47">
        <v>841</v>
      </c>
      <c r="T81" s="27"/>
      <c r="U81" s="27">
        <v>628</v>
      </c>
      <c r="V81" s="27">
        <v>225</v>
      </c>
      <c r="W81" s="47">
        <v>990</v>
      </c>
      <c r="X81" s="27"/>
      <c r="Y81" s="27">
        <v>735</v>
      </c>
      <c r="Z81" s="27">
        <v>259</v>
      </c>
      <c r="AA81" s="47">
        <v>562</v>
      </c>
      <c r="AB81" s="27"/>
      <c r="AC81" s="27">
        <v>505</v>
      </c>
      <c r="AD81" s="27">
        <v>85</v>
      </c>
      <c r="AE81" s="47"/>
      <c r="AF81" s="27"/>
      <c r="AG81" s="27"/>
      <c r="AH81" s="27"/>
      <c r="AI81" s="47"/>
      <c r="AJ81" s="27"/>
      <c r="AK81" s="27"/>
      <c r="AL81" s="27"/>
      <c r="AM81" s="47">
        <v>29</v>
      </c>
      <c r="AN81" s="27"/>
      <c r="AO81" s="27">
        <v>21</v>
      </c>
      <c r="AP81" s="27">
        <v>4</v>
      </c>
      <c r="AQ81" s="47">
        <v>2</v>
      </c>
      <c r="AR81" s="27">
        <v>2</v>
      </c>
      <c r="AS81" s="27">
        <v>1</v>
      </c>
      <c r="AT81" s="27"/>
      <c r="AU81" s="47"/>
      <c r="AV81" s="27"/>
      <c r="AW81" s="27"/>
      <c r="AX81" s="27"/>
      <c r="AY81" s="47"/>
      <c r="AZ81" s="27"/>
      <c r="BA81" s="27"/>
      <c r="BB81" s="27"/>
      <c r="BC81" s="47"/>
      <c r="BD81" s="27"/>
      <c r="BE81" s="27"/>
      <c r="BF81" s="27"/>
      <c r="BG81" s="47">
        <v>1</v>
      </c>
      <c r="BH81" s="27">
        <v>1</v>
      </c>
      <c r="BI81" s="27">
        <v>1</v>
      </c>
      <c r="BJ81" s="27"/>
      <c r="BK81" s="47">
        <v>2</v>
      </c>
      <c r="BL81" s="27">
        <v>2</v>
      </c>
      <c r="BM81" s="27">
        <v>2</v>
      </c>
      <c r="BN81" s="27"/>
      <c r="BO81" s="47"/>
      <c r="BP81" s="27"/>
      <c r="BQ81" s="27"/>
      <c r="BR81" s="27"/>
      <c r="BS81" s="47"/>
      <c r="BT81" s="27"/>
      <c r="BU81" s="27"/>
      <c r="BV81" s="27"/>
      <c r="BW81" s="47"/>
      <c r="BX81" s="27"/>
      <c r="BY81" s="27"/>
      <c r="BZ81" s="27"/>
      <c r="CA81" s="47"/>
      <c r="CB81" s="27"/>
      <c r="CC81" s="27"/>
      <c r="CD81" s="27"/>
      <c r="CE81" s="47"/>
      <c r="CF81" s="27"/>
      <c r="CG81" s="27"/>
      <c r="CH81" s="27"/>
      <c r="CI81" s="47"/>
      <c r="CJ81" s="27"/>
      <c r="CK81" s="27"/>
      <c r="CL81" s="27"/>
    </row>
    <row r="82" spans="1:90" x14ac:dyDescent="0.2">
      <c r="A82" s="109">
        <v>64</v>
      </c>
      <c r="B82" s="109" t="s">
        <v>228</v>
      </c>
      <c r="C82" s="50">
        <f>'свод разд2'!F82</f>
        <v>12</v>
      </c>
      <c r="D82" s="27"/>
      <c r="E82" s="27">
        <f t="shared" si="12"/>
        <v>10</v>
      </c>
      <c r="F82" s="27">
        <f t="shared" si="13"/>
        <v>1</v>
      </c>
      <c r="G82" s="46">
        <v>12</v>
      </c>
      <c r="H82" s="27"/>
      <c r="I82" s="27">
        <v>10</v>
      </c>
      <c r="J82" s="27">
        <v>1</v>
      </c>
      <c r="K82" s="50">
        <f>'свод разд2'!M82</f>
        <v>0</v>
      </c>
      <c r="L82" s="27"/>
      <c r="M82" s="27"/>
      <c r="N82" s="27"/>
      <c r="O82" s="47">
        <v>3</v>
      </c>
      <c r="P82" s="27"/>
      <c r="Q82" s="27">
        <v>2</v>
      </c>
      <c r="R82" s="27">
        <v>1</v>
      </c>
      <c r="S82" s="47">
        <v>44</v>
      </c>
      <c r="T82" s="27"/>
      <c r="U82" s="27">
        <v>32</v>
      </c>
      <c r="V82" s="27">
        <v>12</v>
      </c>
      <c r="W82" s="47">
        <v>30</v>
      </c>
      <c r="X82" s="27"/>
      <c r="Y82" s="27">
        <v>25</v>
      </c>
      <c r="Z82" s="27">
        <v>5</v>
      </c>
      <c r="AA82" s="47">
        <v>29</v>
      </c>
      <c r="AB82" s="27"/>
      <c r="AC82" s="27">
        <v>28</v>
      </c>
      <c r="AD82" s="27">
        <v>1</v>
      </c>
      <c r="AE82" s="47"/>
      <c r="AF82" s="27"/>
      <c r="AG82" s="27"/>
      <c r="AH82" s="27"/>
      <c r="AI82" s="47"/>
      <c r="AJ82" s="27"/>
      <c r="AK82" s="27"/>
      <c r="AL82" s="27"/>
      <c r="AM82" s="47"/>
      <c r="AN82" s="27"/>
      <c r="AO82" s="27"/>
      <c r="AP82" s="27"/>
      <c r="AQ82" s="47"/>
      <c r="AR82" s="27"/>
      <c r="AS82" s="27"/>
      <c r="AT82" s="27"/>
      <c r="AU82" s="47"/>
      <c r="AV82" s="27"/>
      <c r="AW82" s="27"/>
      <c r="AX82" s="27"/>
      <c r="AY82" s="47"/>
      <c r="AZ82" s="27"/>
      <c r="BA82" s="27"/>
      <c r="BB82" s="27"/>
      <c r="BC82" s="47"/>
      <c r="BD82" s="27"/>
      <c r="BE82" s="27"/>
      <c r="BF82" s="27"/>
      <c r="BG82" s="47">
        <v>1</v>
      </c>
      <c r="BH82" s="27">
        <v>1</v>
      </c>
      <c r="BI82" s="27">
        <v>1</v>
      </c>
      <c r="BJ82" s="27"/>
      <c r="BK82" s="47"/>
      <c r="BL82" s="27"/>
      <c r="BM82" s="27"/>
      <c r="BN82" s="27"/>
      <c r="BO82" s="47"/>
      <c r="BP82" s="27"/>
      <c r="BQ82" s="27"/>
      <c r="BR82" s="27"/>
      <c r="BS82" s="47"/>
      <c r="BT82" s="27"/>
      <c r="BU82" s="27"/>
      <c r="BV82" s="27"/>
      <c r="BW82" s="47"/>
      <c r="BX82" s="27"/>
      <c r="BY82" s="27"/>
      <c r="BZ82" s="27"/>
      <c r="CA82" s="47"/>
      <c r="CB82" s="27"/>
      <c r="CC82" s="27"/>
      <c r="CD82" s="27"/>
      <c r="CE82" s="47"/>
      <c r="CF82" s="27"/>
      <c r="CG82" s="27"/>
      <c r="CH82" s="27"/>
      <c r="CI82" s="47"/>
      <c r="CJ82" s="27"/>
      <c r="CK82" s="27"/>
      <c r="CL82" s="27"/>
    </row>
    <row r="83" spans="1:90" s="25" customFormat="1" x14ac:dyDescent="0.2">
      <c r="A83" s="113">
        <v>65</v>
      </c>
      <c r="B83" s="113" t="s">
        <v>235</v>
      </c>
      <c r="C83" s="50">
        <f>'свод разд2'!F83</f>
        <v>85</v>
      </c>
      <c r="D83" s="114"/>
      <c r="E83" s="27">
        <f t="shared" si="12"/>
        <v>69</v>
      </c>
      <c r="F83" s="27">
        <f t="shared" si="13"/>
        <v>7</v>
      </c>
      <c r="G83" s="46">
        <v>84</v>
      </c>
      <c r="H83" s="114"/>
      <c r="I83" s="114">
        <v>69</v>
      </c>
      <c r="J83" s="114">
        <v>6</v>
      </c>
      <c r="K83" s="50">
        <f>'свод разд2'!M83</f>
        <v>1</v>
      </c>
      <c r="L83" s="114"/>
      <c r="M83" s="114"/>
      <c r="N83" s="114">
        <v>1</v>
      </c>
      <c r="O83" s="47">
        <v>28</v>
      </c>
      <c r="P83" s="114"/>
      <c r="Q83" s="114">
        <v>18</v>
      </c>
      <c r="R83" s="114">
        <v>2</v>
      </c>
      <c r="S83" s="47">
        <v>521</v>
      </c>
      <c r="T83" s="114"/>
      <c r="U83" s="114">
        <v>505</v>
      </c>
      <c r="V83" s="114">
        <v>15</v>
      </c>
      <c r="W83" s="47">
        <v>501</v>
      </c>
      <c r="X83" s="114"/>
      <c r="Y83" s="114">
        <v>466</v>
      </c>
      <c r="Z83" s="114">
        <v>10</v>
      </c>
      <c r="AA83" s="47">
        <v>151</v>
      </c>
      <c r="AB83" s="114"/>
      <c r="AC83" s="114">
        <v>145</v>
      </c>
      <c r="AD83" s="114">
        <v>2</v>
      </c>
      <c r="AE83" s="47"/>
      <c r="AF83" s="114"/>
      <c r="AG83" s="114"/>
      <c r="AH83" s="114"/>
      <c r="AI83" s="47"/>
      <c r="AJ83" s="114"/>
      <c r="AK83" s="114"/>
      <c r="AL83" s="114"/>
      <c r="AM83" s="47"/>
      <c r="AN83" s="114"/>
      <c r="AO83" s="114"/>
      <c r="AP83" s="114"/>
      <c r="AQ83" s="47"/>
      <c r="AR83" s="114"/>
      <c r="AS83" s="114"/>
      <c r="AT83" s="114"/>
      <c r="AU83" s="47"/>
      <c r="AV83" s="114"/>
      <c r="AW83" s="114"/>
      <c r="AX83" s="114"/>
      <c r="AY83" s="47">
        <v>1</v>
      </c>
      <c r="AZ83" s="114">
        <v>1</v>
      </c>
      <c r="BA83" s="114">
        <v>1</v>
      </c>
      <c r="BB83" s="114"/>
      <c r="BC83" s="47">
        <v>1</v>
      </c>
      <c r="BD83" s="114">
        <v>1</v>
      </c>
      <c r="BE83" s="114">
        <v>1</v>
      </c>
      <c r="BF83" s="114"/>
      <c r="BG83" s="47">
        <v>1</v>
      </c>
      <c r="BH83" s="114">
        <v>1</v>
      </c>
      <c r="BI83" s="114">
        <v>1</v>
      </c>
      <c r="BJ83" s="114"/>
      <c r="BK83" s="47">
        <v>2</v>
      </c>
      <c r="BL83" s="114">
        <v>2</v>
      </c>
      <c r="BM83" s="114">
        <v>1</v>
      </c>
      <c r="BN83" s="114"/>
      <c r="BO83" s="47"/>
      <c r="BP83" s="114"/>
      <c r="BQ83" s="114"/>
      <c r="BR83" s="114"/>
      <c r="BS83" s="47"/>
      <c r="BT83" s="114"/>
      <c r="BU83" s="114"/>
      <c r="BV83" s="114"/>
      <c r="BW83" s="47"/>
      <c r="BX83" s="114"/>
      <c r="BY83" s="114"/>
      <c r="BZ83" s="114"/>
      <c r="CA83" s="47"/>
      <c r="CB83" s="114"/>
      <c r="CC83" s="114"/>
      <c r="CD83" s="114"/>
      <c r="CE83" s="47"/>
      <c r="CF83" s="114"/>
      <c r="CG83" s="114"/>
      <c r="CH83" s="114"/>
      <c r="CI83" s="47"/>
      <c r="CJ83" s="114"/>
      <c r="CK83" s="114"/>
      <c r="CL83" s="114"/>
    </row>
    <row r="84" spans="1:90" x14ac:dyDescent="0.2">
      <c r="A84" s="109">
        <v>66</v>
      </c>
      <c r="B84" s="109" t="s">
        <v>229</v>
      </c>
      <c r="C84" s="50">
        <v>135</v>
      </c>
      <c r="D84" s="27"/>
      <c r="E84" s="27">
        <f t="shared" si="12"/>
        <v>125</v>
      </c>
      <c r="F84" s="27">
        <f t="shared" si="13"/>
        <v>6</v>
      </c>
      <c r="G84" s="46">
        <v>135</v>
      </c>
      <c r="H84" s="27"/>
      <c r="I84" s="27">
        <v>125</v>
      </c>
      <c r="J84" s="27">
        <v>6</v>
      </c>
      <c r="K84" s="50">
        <f>'свод разд2'!M84</f>
        <v>0</v>
      </c>
      <c r="L84" s="27"/>
      <c r="M84" s="27"/>
      <c r="N84" s="27"/>
      <c r="O84" s="47">
        <v>19</v>
      </c>
      <c r="P84" s="27"/>
      <c r="Q84" s="27">
        <v>16</v>
      </c>
      <c r="R84" s="27"/>
      <c r="S84" s="47">
        <v>651</v>
      </c>
      <c r="T84" s="27"/>
      <c r="U84" s="27">
        <v>635</v>
      </c>
      <c r="V84" s="27">
        <v>93</v>
      </c>
      <c r="W84" s="47">
        <v>777</v>
      </c>
      <c r="X84" s="27"/>
      <c r="Y84" s="27">
        <v>747</v>
      </c>
      <c r="Z84" s="27">
        <v>108</v>
      </c>
      <c r="AA84" s="47">
        <v>380</v>
      </c>
      <c r="AB84" s="27"/>
      <c r="AC84" s="27">
        <v>374</v>
      </c>
      <c r="AD84" s="27">
        <v>7</v>
      </c>
      <c r="AE84" s="47"/>
      <c r="AF84" s="27"/>
      <c r="AG84" s="27"/>
      <c r="AH84" s="27"/>
      <c r="AI84" s="47"/>
      <c r="AJ84" s="27"/>
      <c r="AK84" s="27"/>
      <c r="AL84" s="27"/>
      <c r="AM84" s="47">
        <v>4</v>
      </c>
      <c r="AN84" s="27"/>
      <c r="AO84" s="27">
        <v>4</v>
      </c>
      <c r="AP84" s="27"/>
      <c r="AQ84" s="47">
        <v>3</v>
      </c>
      <c r="AR84" s="27">
        <v>1</v>
      </c>
      <c r="AS84" s="27"/>
      <c r="AT84" s="27"/>
      <c r="AU84" s="47"/>
      <c r="AV84" s="27"/>
      <c r="AW84" s="27"/>
      <c r="AX84" s="27"/>
      <c r="AY84" s="47">
        <v>6</v>
      </c>
      <c r="AZ84" s="27">
        <v>3</v>
      </c>
      <c r="BA84" s="27">
        <v>6</v>
      </c>
      <c r="BB84" s="27"/>
      <c r="BC84" s="47"/>
      <c r="BD84" s="27"/>
      <c r="BE84" s="27"/>
      <c r="BF84" s="27"/>
      <c r="BG84" s="47">
        <v>1</v>
      </c>
      <c r="BH84" s="27">
        <v>1</v>
      </c>
      <c r="BI84" s="27">
        <v>1</v>
      </c>
      <c r="BJ84" s="27"/>
      <c r="BK84" s="47">
        <v>2</v>
      </c>
      <c r="BL84" s="27">
        <v>2</v>
      </c>
      <c r="BM84" s="27">
        <v>2</v>
      </c>
      <c r="BN84" s="27"/>
      <c r="BO84" s="47"/>
      <c r="BP84" s="27"/>
      <c r="BQ84" s="27"/>
      <c r="BR84" s="27"/>
      <c r="BS84" s="47"/>
      <c r="BT84" s="27"/>
      <c r="BU84" s="27"/>
      <c r="BV84" s="27"/>
      <c r="BW84" s="47"/>
      <c r="BX84" s="27"/>
      <c r="BY84" s="27"/>
      <c r="BZ84" s="27"/>
      <c r="CA84" s="47"/>
      <c r="CB84" s="27"/>
      <c r="CC84" s="27"/>
      <c r="CD84" s="27"/>
      <c r="CE84" s="47"/>
      <c r="CF84" s="27"/>
      <c r="CG84" s="27"/>
      <c r="CH84" s="27"/>
      <c r="CI84" s="47"/>
      <c r="CJ84" s="27"/>
      <c r="CK84" s="27"/>
      <c r="CL84" s="27"/>
    </row>
    <row r="85" spans="1:90" ht="12.75" customHeight="1" x14ac:dyDescent="0.2">
      <c r="A85" s="109">
        <v>67</v>
      </c>
      <c r="B85" s="109" t="s">
        <v>236</v>
      </c>
      <c r="C85" s="50">
        <f>'свод разд2'!F85</f>
        <v>78</v>
      </c>
      <c r="D85" s="27"/>
      <c r="E85" s="27">
        <f t="shared" si="12"/>
        <v>66</v>
      </c>
      <c r="F85" s="27">
        <f t="shared" si="13"/>
        <v>3</v>
      </c>
      <c r="G85" s="46">
        <v>78</v>
      </c>
      <c r="H85" s="27"/>
      <c r="I85" s="27">
        <v>66</v>
      </c>
      <c r="J85" s="27">
        <v>3</v>
      </c>
      <c r="K85" s="50">
        <f>'свод разд2'!M85</f>
        <v>0</v>
      </c>
      <c r="L85" s="27"/>
      <c r="M85" s="27"/>
      <c r="N85" s="27"/>
      <c r="O85" s="47">
        <v>33</v>
      </c>
      <c r="P85" s="27"/>
      <c r="Q85" s="27">
        <v>26</v>
      </c>
      <c r="R85" s="27">
        <v>1</v>
      </c>
      <c r="S85" s="47">
        <v>201</v>
      </c>
      <c r="T85" s="27"/>
      <c r="U85" s="27">
        <v>182</v>
      </c>
      <c r="V85" s="27">
        <v>62</v>
      </c>
      <c r="W85" s="47">
        <v>285</v>
      </c>
      <c r="X85" s="27"/>
      <c r="Y85" s="27">
        <v>265</v>
      </c>
      <c r="Z85" s="27">
        <v>78</v>
      </c>
      <c r="AA85" s="47">
        <v>119</v>
      </c>
      <c r="AB85" s="27"/>
      <c r="AC85" s="27">
        <v>117</v>
      </c>
      <c r="AD85" s="27">
        <v>1</v>
      </c>
      <c r="AE85" s="47"/>
      <c r="AF85" s="27"/>
      <c r="AG85" s="27"/>
      <c r="AH85" s="27"/>
      <c r="AI85" s="47"/>
      <c r="AJ85" s="27"/>
      <c r="AK85" s="27"/>
      <c r="AL85" s="27"/>
      <c r="AM85" s="47"/>
      <c r="AN85" s="27"/>
      <c r="AO85" s="27"/>
      <c r="AP85" s="27"/>
      <c r="AQ85" s="47">
        <v>1</v>
      </c>
      <c r="AR85" s="27">
        <v>1</v>
      </c>
      <c r="AS85" s="27">
        <v>1</v>
      </c>
      <c r="AT85" s="27"/>
      <c r="AU85" s="47"/>
      <c r="AV85" s="27"/>
      <c r="AW85" s="27"/>
      <c r="AX85" s="27"/>
      <c r="AY85" s="47"/>
      <c r="AZ85" s="27"/>
      <c r="BA85" s="27"/>
      <c r="BB85" s="27"/>
      <c r="BC85" s="47"/>
      <c r="BD85" s="27"/>
      <c r="BE85" s="27"/>
      <c r="BF85" s="27"/>
      <c r="BG85" s="47">
        <v>1</v>
      </c>
      <c r="BH85" s="27">
        <v>1</v>
      </c>
      <c r="BI85" s="27"/>
      <c r="BJ85" s="27"/>
      <c r="BK85" s="47">
        <v>1</v>
      </c>
      <c r="BL85" s="27">
        <v>1</v>
      </c>
      <c r="BM85" s="27"/>
      <c r="BN85" s="27"/>
      <c r="BO85" s="47"/>
      <c r="BP85" s="27"/>
      <c r="BQ85" s="27"/>
      <c r="BR85" s="27"/>
      <c r="BS85" s="47"/>
      <c r="BT85" s="27"/>
      <c r="BU85" s="27"/>
      <c r="BV85" s="27"/>
      <c r="BW85" s="47"/>
      <c r="BX85" s="27"/>
      <c r="BY85" s="27"/>
      <c r="BZ85" s="27"/>
      <c r="CA85" s="47"/>
      <c r="CB85" s="27"/>
      <c r="CC85" s="27"/>
      <c r="CD85" s="27"/>
      <c r="CE85" s="47"/>
      <c r="CF85" s="27"/>
      <c r="CG85" s="27"/>
      <c r="CH85" s="27"/>
      <c r="CI85" s="47"/>
      <c r="CJ85" s="27"/>
      <c r="CK85" s="27"/>
      <c r="CL85" s="27"/>
    </row>
    <row r="86" spans="1:90" ht="12.75" customHeight="1" x14ac:dyDescent="0.2">
      <c r="A86" s="109">
        <v>68</v>
      </c>
      <c r="B86" s="109" t="s">
        <v>230</v>
      </c>
      <c r="C86" s="50">
        <f>'свод разд2'!F86</f>
        <v>82</v>
      </c>
      <c r="D86" s="27"/>
      <c r="E86" s="27">
        <f t="shared" si="12"/>
        <v>61</v>
      </c>
      <c r="F86" s="27">
        <f t="shared" si="13"/>
        <v>12</v>
      </c>
      <c r="G86" s="46">
        <v>82</v>
      </c>
      <c r="H86" s="27"/>
      <c r="I86" s="27">
        <v>61</v>
      </c>
      <c r="J86" s="27">
        <v>12</v>
      </c>
      <c r="K86" s="50">
        <f>'свод разд2'!M86</f>
        <v>0</v>
      </c>
      <c r="L86" s="27"/>
      <c r="M86" s="27"/>
      <c r="N86" s="27"/>
      <c r="O86" s="47">
        <v>23</v>
      </c>
      <c r="P86" s="27"/>
      <c r="Q86" s="27">
        <v>21</v>
      </c>
      <c r="R86" s="27">
        <v>6</v>
      </c>
      <c r="S86" s="47">
        <v>380</v>
      </c>
      <c r="T86" s="27"/>
      <c r="U86" s="27">
        <v>296</v>
      </c>
      <c r="V86" s="27">
        <v>37</v>
      </c>
      <c r="W86" s="47">
        <v>178</v>
      </c>
      <c r="X86" s="27">
        <v>6</v>
      </c>
      <c r="Y86" s="27">
        <v>147</v>
      </c>
      <c r="Z86" s="27">
        <v>39</v>
      </c>
      <c r="AA86" s="47">
        <v>117</v>
      </c>
      <c r="AB86" s="27"/>
      <c r="AC86" s="27">
        <v>96</v>
      </c>
      <c r="AD86" s="27">
        <v>6</v>
      </c>
      <c r="AE86" s="47"/>
      <c r="AF86" s="27"/>
      <c r="AG86" s="27"/>
      <c r="AH86" s="27"/>
      <c r="AI86" s="47"/>
      <c r="AJ86" s="27"/>
      <c r="AK86" s="27"/>
      <c r="AL86" s="27"/>
      <c r="AM86" s="47">
        <v>42</v>
      </c>
      <c r="AN86" s="27"/>
      <c r="AO86" s="27">
        <v>37</v>
      </c>
      <c r="AP86" s="27">
        <v>1</v>
      </c>
      <c r="AQ86" s="47">
        <v>3</v>
      </c>
      <c r="AR86" s="27">
        <v>3</v>
      </c>
      <c r="AS86" s="27">
        <v>1</v>
      </c>
      <c r="AT86" s="27"/>
      <c r="AU86" s="47">
        <v>2</v>
      </c>
      <c r="AV86" s="27">
        <v>2</v>
      </c>
      <c r="AW86" s="27">
        <v>2</v>
      </c>
      <c r="AX86" s="27"/>
      <c r="AY86" s="47">
        <v>4</v>
      </c>
      <c r="AZ86" s="27">
        <v>1</v>
      </c>
      <c r="BA86" s="27">
        <v>3</v>
      </c>
      <c r="BB86" s="27"/>
      <c r="BC86" s="47">
        <v>1</v>
      </c>
      <c r="BD86" s="27">
        <v>1</v>
      </c>
      <c r="BE86" s="27"/>
      <c r="BF86" s="27"/>
      <c r="BG86" s="47">
        <v>1</v>
      </c>
      <c r="BH86" s="27">
        <v>1</v>
      </c>
      <c r="BI86" s="27"/>
      <c r="BJ86" s="27"/>
      <c r="BK86" s="47">
        <v>3</v>
      </c>
      <c r="BL86" s="27">
        <v>3</v>
      </c>
      <c r="BM86" s="27">
        <v>2</v>
      </c>
      <c r="BN86" s="27"/>
      <c r="BO86" s="47"/>
      <c r="BP86" s="27"/>
      <c r="BQ86" s="27"/>
      <c r="BR86" s="27"/>
      <c r="BS86" s="47"/>
      <c r="BT86" s="27"/>
      <c r="BU86" s="27"/>
      <c r="BV86" s="27"/>
      <c r="BW86" s="47"/>
      <c r="BX86" s="27"/>
      <c r="BY86" s="27"/>
      <c r="BZ86" s="27"/>
      <c r="CA86" s="47"/>
      <c r="CB86" s="27"/>
      <c r="CC86" s="27"/>
      <c r="CD86" s="27"/>
      <c r="CE86" s="47"/>
      <c r="CF86" s="27"/>
      <c r="CG86" s="27"/>
      <c r="CH86" s="27"/>
      <c r="CI86" s="47"/>
      <c r="CJ86" s="27"/>
      <c r="CK86" s="27"/>
      <c r="CL86" s="27"/>
    </row>
    <row r="87" spans="1:90" ht="12.75" customHeight="1" x14ac:dyDescent="0.2">
      <c r="A87" s="109">
        <v>69</v>
      </c>
      <c r="B87" s="109" t="s">
        <v>231</v>
      </c>
      <c r="C87" s="50">
        <f>'свод разд2'!F87</f>
        <v>117</v>
      </c>
      <c r="D87" s="27"/>
      <c r="E87" s="27">
        <f t="shared" si="12"/>
        <v>107</v>
      </c>
      <c r="F87" s="27">
        <f t="shared" si="13"/>
        <v>27</v>
      </c>
      <c r="G87" s="46">
        <v>117</v>
      </c>
      <c r="H87" s="27"/>
      <c r="I87" s="27">
        <v>107</v>
      </c>
      <c r="J87" s="27">
        <v>27</v>
      </c>
      <c r="K87" s="50">
        <f>'свод разд2'!M87</f>
        <v>0</v>
      </c>
      <c r="L87" s="27"/>
      <c r="M87" s="27"/>
      <c r="N87" s="27"/>
      <c r="O87" s="47">
        <v>17</v>
      </c>
      <c r="P87" s="27"/>
      <c r="Q87" s="27">
        <v>14</v>
      </c>
      <c r="R87" s="27">
        <v>3</v>
      </c>
      <c r="S87" s="47">
        <v>360</v>
      </c>
      <c r="T87" s="27"/>
      <c r="U87" s="27">
        <v>328</v>
      </c>
      <c r="V87" s="27">
        <v>102</v>
      </c>
      <c r="W87" s="47">
        <v>628</v>
      </c>
      <c r="X87" s="27"/>
      <c r="Y87" s="27">
        <v>561</v>
      </c>
      <c r="Z87" s="27">
        <v>175</v>
      </c>
      <c r="AA87" s="47">
        <v>324</v>
      </c>
      <c r="AB87" s="27"/>
      <c r="AC87" s="27">
        <v>302</v>
      </c>
      <c r="AD87" s="27">
        <v>94</v>
      </c>
      <c r="AE87" s="47">
        <v>25</v>
      </c>
      <c r="AF87" s="27"/>
      <c r="AG87" s="27">
        <v>19</v>
      </c>
      <c r="AH87" s="27">
        <v>8</v>
      </c>
      <c r="AI87" s="47">
        <v>77</v>
      </c>
      <c r="AJ87" s="27"/>
      <c r="AK87" s="27">
        <v>64</v>
      </c>
      <c r="AL87" s="27">
        <v>28</v>
      </c>
      <c r="AM87" s="47">
        <v>95</v>
      </c>
      <c r="AN87" s="27"/>
      <c r="AO87" s="27">
        <v>53</v>
      </c>
      <c r="AP87" s="27">
        <v>24</v>
      </c>
      <c r="AQ87" s="47">
        <v>3</v>
      </c>
      <c r="AR87" s="27"/>
      <c r="AS87" s="27">
        <v>3</v>
      </c>
      <c r="AT87" s="27"/>
      <c r="AU87" s="47"/>
      <c r="AV87" s="27"/>
      <c r="AW87" s="27"/>
      <c r="AX87" s="27"/>
      <c r="AY87" s="47">
        <v>4</v>
      </c>
      <c r="AZ87" s="27"/>
      <c r="BA87" s="27">
        <v>4</v>
      </c>
      <c r="BB87" s="27"/>
      <c r="BC87" s="47"/>
      <c r="BD87" s="27"/>
      <c r="BE87" s="27"/>
      <c r="BF87" s="27"/>
      <c r="BG87" s="47">
        <v>1</v>
      </c>
      <c r="BH87" s="27">
        <v>1</v>
      </c>
      <c r="BI87" s="27"/>
      <c r="BJ87" s="27"/>
      <c r="BK87" s="47">
        <v>2</v>
      </c>
      <c r="BL87" s="27">
        <v>2</v>
      </c>
      <c r="BM87" s="27">
        <v>2</v>
      </c>
      <c r="BN87" s="27"/>
      <c r="BO87" s="47"/>
      <c r="BP87" s="27"/>
      <c r="BQ87" s="27"/>
      <c r="BR87" s="27"/>
      <c r="BS87" s="47"/>
      <c r="BT87" s="27"/>
      <c r="BU87" s="27"/>
      <c r="BV87" s="27"/>
      <c r="BW87" s="47"/>
      <c r="BX87" s="27"/>
      <c r="BY87" s="27"/>
      <c r="BZ87" s="27"/>
      <c r="CA87" s="47"/>
      <c r="CB87" s="27"/>
      <c r="CC87" s="27"/>
      <c r="CD87" s="27"/>
      <c r="CE87" s="47"/>
      <c r="CF87" s="27"/>
      <c r="CG87" s="27"/>
      <c r="CH87" s="27"/>
      <c r="CI87" s="47"/>
      <c r="CJ87" s="27"/>
      <c r="CK87" s="27"/>
      <c r="CL87" s="27"/>
    </row>
    <row r="88" spans="1:90" ht="12.75" customHeight="1" x14ac:dyDescent="0.2">
      <c r="A88" s="109">
        <v>70</v>
      </c>
      <c r="B88" s="109" t="s">
        <v>232</v>
      </c>
      <c r="C88" s="50">
        <f>'свод разд2'!F88</f>
        <v>60</v>
      </c>
      <c r="D88" s="27"/>
      <c r="E88" s="27">
        <f t="shared" si="12"/>
        <v>60</v>
      </c>
      <c r="F88" s="27">
        <f t="shared" si="13"/>
        <v>7</v>
      </c>
      <c r="G88" s="46">
        <v>60</v>
      </c>
      <c r="H88" s="27"/>
      <c r="I88" s="27">
        <v>60</v>
      </c>
      <c r="J88" s="27">
        <v>7</v>
      </c>
      <c r="K88" s="50">
        <f>'свод разд2'!M88</f>
        <v>0</v>
      </c>
      <c r="L88" s="27"/>
      <c r="M88" s="27"/>
      <c r="N88" s="27"/>
      <c r="O88" s="47">
        <v>19</v>
      </c>
      <c r="P88" s="27"/>
      <c r="Q88" s="27">
        <v>17</v>
      </c>
      <c r="R88" s="27">
        <v>2</v>
      </c>
      <c r="S88" s="47">
        <v>252</v>
      </c>
      <c r="T88" s="27"/>
      <c r="U88" s="27">
        <v>201</v>
      </c>
      <c r="V88" s="27">
        <v>58</v>
      </c>
      <c r="W88" s="47">
        <v>131</v>
      </c>
      <c r="X88" s="27"/>
      <c r="Y88" s="27">
        <v>118</v>
      </c>
      <c r="Z88" s="27">
        <v>41</v>
      </c>
      <c r="AA88" s="47">
        <v>91</v>
      </c>
      <c r="AB88" s="27"/>
      <c r="AC88" s="27">
        <v>75</v>
      </c>
      <c r="AD88" s="27">
        <v>18</v>
      </c>
      <c r="AE88" s="47">
        <v>3</v>
      </c>
      <c r="AF88" s="27"/>
      <c r="AG88" s="27"/>
      <c r="AH88" s="27"/>
      <c r="AI88" s="47">
        <v>4</v>
      </c>
      <c r="AJ88" s="27"/>
      <c r="AK88" s="27"/>
      <c r="AL88" s="27"/>
      <c r="AM88" s="47">
        <v>17</v>
      </c>
      <c r="AN88" s="27"/>
      <c r="AO88" s="27">
        <v>15</v>
      </c>
      <c r="AP88" s="27">
        <v>8</v>
      </c>
      <c r="AQ88" s="47">
        <v>1</v>
      </c>
      <c r="AR88" s="27">
        <v>1</v>
      </c>
      <c r="AS88" s="27">
        <v>1</v>
      </c>
      <c r="AT88" s="27"/>
      <c r="AU88" s="47"/>
      <c r="AV88" s="27"/>
      <c r="AW88" s="27"/>
      <c r="AX88" s="27"/>
      <c r="AY88" s="47"/>
      <c r="AZ88" s="27"/>
      <c r="BA88" s="27"/>
      <c r="BB88" s="27"/>
      <c r="BC88" s="47"/>
      <c r="BD88" s="27"/>
      <c r="BE88" s="27"/>
      <c r="BF88" s="27"/>
      <c r="BG88" s="47">
        <v>1</v>
      </c>
      <c r="BH88" s="27">
        <v>1</v>
      </c>
      <c r="BI88" s="27"/>
      <c r="BJ88" s="27"/>
      <c r="BK88" s="47">
        <v>1</v>
      </c>
      <c r="BL88" s="27">
        <v>1</v>
      </c>
      <c r="BM88" s="27">
        <v>1</v>
      </c>
      <c r="BN88" s="27"/>
      <c r="BO88" s="47"/>
      <c r="BP88" s="27"/>
      <c r="BQ88" s="27"/>
      <c r="BR88" s="27"/>
      <c r="BS88" s="47"/>
      <c r="BT88" s="27"/>
      <c r="BU88" s="27"/>
      <c r="BV88" s="27"/>
      <c r="BW88" s="47"/>
      <c r="BX88" s="27"/>
      <c r="BY88" s="27"/>
      <c r="BZ88" s="27"/>
      <c r="CA88" s="47"/>
      <c r="CB88" s="27"/>
      <c r="CC88" s="27"/>
      <c r="CD88" s="27"/>
      <c r="CE88" s="47"/>
      <c r="CF88" s="27"/>
      <c r="CG88" s="27"/>
      <c r="CH88" s="27"/>
      <c r="CI88" s="47"/>
      <c r="CJ88" s="27"/>
      <c r="CK88" s="27"/>
      <c r="CL88" s="27"/>
    </row>
    <row r="89" spans="1:90" ht="12.75" customHeight="1" x14ac:dyDescent="0.2">
      <c r="A89" s="109">
        <v>71</v>
      </c>
      <c r="B89" s="109" t="s">
        <v>237</v>
      </c>
      <c r="C89" s="50">
        <f>'свод разд2'!F89</f>
        <v>58</v>
      </c>
      <c r="D89" s="27"/>
      <c r="E89" s="27">
        <f t="shared" si="12"/>
        <v>58</v>
      </c>
      <c r="F89" s="27">
        <f t="shared" si="13"/>
        <v>4</v>
      </c>
      <c r="G89" s="46">
        <v>58</v>
      </c>
      <c r="H89" s="27"/>
      <c r="I89" s="27">
        <v>58</v>
      </c>
      <c r="J89" s="27">
        <v>4</v>
      </c>
      <c r="K89" s="50">
        <f>'свод разд2'!M89</f>
        <v>0</v>
      </c>
      <c r="L89" s="27"/>
      <c r="M89" s="27"/>
      <c r="N89" s="27"/>
      <c r="O89" s="47"/>
      <c r="P89" s="27"/>
      <c r="Q89" s="27"/>
      <c r="R89" s="27"/>
      <c r="S89" s="47">
        <v>109</v>
      </c>
      <c r="T89" s="27"/>
      <c r="U89" s="27">
        <v>109</v>
      </c>
      <c r="V89" s="27"/>
      <c r="W89" s="47">
        <v>136</v>
      </c>
      <c r="X89" s="27"/>
      <c r="Y89" s="27">
        <v>136</v>
      </c>
      <c r="Z89" s="27"/>
      <c r="AA89" s="47">
        <v>58</v>
      </c>
      <c r="AB89" s="27"/>
      <c r="AC89" s="27">
        <v>58</v>
      </c>
      <c r="AD89" s="27"/>
      <c r="AE89" s="47"/>
      <c r="AF89" s="27"/>
      <c r="AG89" s="27"/>
      <c r="AH89" s="27"/>
      <c r="AI89" s="47"/>
      <c r="AJ89" s="27"/>
      <c r="AK89" s="27"/>
      <c r="AL89" s="27"/>
      <c r="AM89" s="47"/>
      <c r="AN89" s="27"/>
      <c r="AO89" s="27"/>
      <c r="AP89" s="27"/>
      <c r="AQ89" s="47"/>
      <c r="AR89" s="27"/>
      <c r="AS89" s="27"/>
      <c r="AT89" s="27"/>
      <c r="AU89" s="47"/>
      <c r="AV89" s="27"/>
      <c r="AW89" s="27"/>
      <c r="AX89" s="27"/>
      <c r="AY89" s="47"/>
      <c r="AZ89" s="27"/>
      <c r="BA89" s="27"/>
      <c r="BB89" s="27"/>
      <c r="BC89" s="47"/>
      <c r="BD89" s="27"/>
      <c r="BE89" s="27"/>
      <c r="BF89" s="27"/>
      <c r="BG89" s="47">
        <v>1</v>
      </c>
      <c r="BH89" s="27">
        <v>1</v>
      </c>
      <c r="BI89" s="27">
        <v>1</v>
      </c>
      <c r="BJ89" s="27"/>
      <c r="BK89" s="47"/>
      <c r="BL89" s="27"/>
      <c r="BM89" s="27"/>
      <c r="BN89" s="27"/>
      <c r="BO89" s="47"/>
      <c r="BP89" s="27"/>
      <c r="BQ89" s="27"/>
      <c r="BR89" s="27"/>
      <c r="BS89" s="47"/>
      <c r="BT89" s="27"/>
      <c r="BU89" s="27"/>
      <c r="BV89" s="27"/>
      <c r="BW89" s="47"/>
      <c r="BX89" s="27"/>
      <c r="BY89" s="27"/>
      <c r="BZ89" s="27"/>
      <c r="CA89" s="47"/>
      <c r="CB89" s="27"/>
      <c r="CC89" s="27"/>
      <c r="CD89" s="27"/>
      <c r="CE89" s="47"/>
      <c r="CF89" s="27"/>
      <c r="CG89" s="27"/>
      <c r="CH89" s="27"/>
      <c r="CI89" s="47"/>
      <c r="CJ89" s="27"/>
      <c r="CK89" s="27"/>
      <c r="CL89" s="27"/>
    </row>
    <row r="90" spans="1:90" ht="12.75" customHeight="1" x14ac:dyDescent="0.2">
      <c r="A90" s="110">
        <v>72</v>
      </c>
      <c r="B90" s="110" t="s">
        <v>238</v>
      </c>
      <c r="C90" s="50">
        <f>'свод разд2'!F90</f>
        <v>29</v>
      </c>
      <c r="D90" s="27"/>
      <c r="E90" s="27">
        <f t="shared" si="12"/>
        <v>19</v>
      </c>
      <c r="F90" s="27">
        <f t="shared" si="13"/>
        <v>2</v>
      </c>
      <c r="G90" s="46">
        <v>29</v>
      </c>
      <c r="H90" s="27"/>
      <c r="I90" s="27">
        <v>19</v>
      </c>
      <c r="J90" s="27">
        <v>2</v>
      </c>
      <c r="K90" s="50">
        <f>'свод разд2'!M90</f>
        <v>0</v>
      </c>
      <c r="L90" s="27"/>
      <c r="M90" s="27"/>
      <c r="N90" s="27"/>
      <c r="O90" s="47">
        <v>11</v>
      </c>
      <c r="P90" s="27"/>
      <c r="Q90" s="27">
        <v>6</v>
      </c>
      <c r="R90" s="27">
        <v>1</v>
      </c>
      <c r="S90" s="47">
        <v>96</v>
      </c>
      <c r="T90" s="27"/>
      <c r="U90" s="27">
        <v>91</v>
      </c>
      <c r="V90" s="27">
        <v>17</v>
      </c>
      <c r="W90" s="47">
        <v>49</v>
      </c>
      <c r="X90" s="27"/>
      <c r="Y90" s="27">
        <v>32</v>
      </c>
      <c r="Z90" s="27">
        <v>3</v>
      </c>
      <c r="AA90" s="47">
        <v>17</v>
      </c>
      <c r="AB90" s="27"/>
      <c r="AC90" s="27">
        <v>17</v>
      </c>
      <c r="AD90" s="27">
        <v>1</v>
      </c>
      <c r="AE90" s="47"/>
      <c r="AF90" s="27"/>
      <c r="AG90" s="27"/>
      <c r="AH90" s="27"/>
      <c r="AI90" s="47"/>
      <c r="AJ90" s="27"/>
      <c r="AK90" s="27"/>
      <c r="AL90" s="27"/>
      <c r="AM90" s="47"/>
      <c r="AN90" s="27"/>
      <c r="AO90" s="27"/>
      <c r="AP90" s="27"/>
      <c r="AQ90" s="47"/>
      <c r="AR90" s="27"/>
      <c r="AS90" s="27"/>
      <c r="AT90" s="27"/>
      <c r="AU90" s="47"/>
      <c r="AV90" s="27"/>
      <c r="AW90" s="27"/>
      <c r="AX90" s="27"/>
      <c r="AY90" s="47"/>
      <c r="AZ90" s="27"/>
      <c r="BA90" s="27"/>
      <c r="BB90" s="27"/>
      <c r="BC90" s="47"/>
      <c r="BD90" s="27"/>
      <c r="BE90" s="27"/>
      <c r="BF90" s="27"/>
      <c r="BG90" s="47">
        <v>1</v>
      </c>
      <c r="BH90" s="27">
        <v>1</v>
      </c>
      <c r="BI90" s="27"/>
      <c r="BJ90" s="27"/>
      <c r="BK90" s="47">
        <v>1</v>
      </c>
      <c r="BL90" s="27">
        <v>1</v>
      </c>
      <c r="BM90" s="27">
        <v>1</v>
      </c>
      <c r="BN90" s="27"/>
      <c r="BO90" s="47"/>
      <c r="BP90" s="27"/>
      <c r="BQ90" s="27"/>
      <c r="BR90" s="27"/>
      <c r="BS90" s="47"/>
      <c r="BT90" s="27"/>
      <c r="BU90" s="27"/>
      <c r="BV90" s="27"/>
      <c r="BW90" s="47"/>
      <c r="BX90" s="27"/>
      <c r="BY90" s="27"/>
      <c r="BZ90" s="27"/>
      <c r="CA90" s="47"/>
      <c r="CB90" s="27"/>
      <c r="CC90" s="27"/>
      <c r="CD90" s="27"/>
      <c r="CE90" s="47"/>
      <c r="CF90" s="27"/>
      <c r="CG90" s="27"/>
      <c r="CH90" s="27"/>
      <c r="CI90" s="47"/>
      <c r="CJ90" s="27"/>
      <c r="CK90" s="27"/>
      <c r="CL90" s="27"/>
    </row>
    <row r="91" spans="1:90" s="25" customFormat="1" x14ac:dyDescent="0.2">
      <c r="A91" s="116"/>
      <c r="B91" s="117"/>
      <c r="C91" s="50">
        <f>'свод разд2'!F91</f>
        <v>886</v>
      </c>
      <c r="D91" s="114"/>
      <c r="E91" s="114"/>
      <c r="F91" s="114"/>
      <c r="G91" s="46">
        <f>SUM(G81:G90)</f>
        <v>884</v>
      </c>
      <c r="H91" s="114"/>
      <c r="I91" s="114"/>
      <c r="J91" s="114"/>
      <c r="K91" s="50">
        <f>SUM(K81:K90)</f>
        <v>2</v>
      </c>
      <c r="L91" s="114"/>
      <c r="M91" s="114"/>
      <c r="N91" s="114"/>
      <c r="O91" s="47"/>
      <c r="P91" s="114"/>
      <c r="Q91" s="114"/>
      <c r="R91" s="114"/>
      <c r="S91" s="47"/>
      <c r="T91" s="114"/>
      <c r="U91" s="114"/>
      <c r="V91" s="114"/>
      <c r="W91" s="47"/>
      <c r="X91" s="114"/>
      <c r="Y91" s="114"/>
      <c r="Z91" s="114"/>
      <c r="AA91" s="47"/>
      <c r="AB91" s="114"/>
      <c r="AC91" s="114"/>
      <c r="AD91" s="114"/>
      <c r="AE91" s="47"/>
      <c r="AF91" s="114"/>
      <c r="AG91" s="114"/>
      <c r="AH91" s="114"/>
      <c r="AI91" s="47"/>
      <c r="AJ91" s="114"/>
      <c r="AK91" s="114"/>
      <c r="AL91" s="114"/>
      <c r="AM91" s="47"/>
      <c r="AN91" s="114"/>
      <c r="AO91" s="114"/>
      <c r="AP91" s="114"/>
      <c r="AQ91" s="47"/>
      <c r="AR91" s="114"/>
      <c r="AS91" s="114"/>
      <c r="AT91" s="114"/>
      <c r="AU91" s="47"/>
      <c r="AV91" s="114"/>
      <c r="AW91" s="114"/>
      <c r="AX91" s="114"/>
      <c r="AY91" s="47"/>
      <c r="AZ91" s="114"/>
      <c r="BA91" s="114"/>
      <c r="BB91" s="114"/>
      <c r="BC91" s="47"/>
      <c r="BD91" s="114"/>
      <c r="BE91" s="114"/>
      <c r="BF91" s="114"/>
      <c r="BG91" s="47"/>
      <c r="BH91" s="114"/>
      <c r="BI91" s="114"/>
      <c r="BJ91" s="114"/>
      <c r="BK91" s="47"/>
      <c r="BL91" s="114"/>
      <c r="BM91" s="114"/>
      <c r="BN91" s="114"/>
      <c r="BO91" s="47"/>
      <c r="BP91" s="114"/>
      <c r="BQ91" s="114"/>
      <c r="BR91" s="114"/>
      <c r="BS91" s="47"/>
      <c r="BT91" s="114"/>
      <c r="BU91" s="114"/>
      <c r="BV91" s="114"/>
      <c r="BW91" s="47"/>
      <c r="BX91" s="114"/>
      <c r="BY91" s="114"/>
      <c r="BZ91" s="114"/>
      <c r="CA91" s="47"/>
      <c r="CB91" s="114"/>
      <c r="CC91" s="114"/>
      <c r="CD91" s="114"/>
      <c r="CE91" s="47"/>
      <c r="CF91" s="114"/>
      <c r="CG91" s="114"/>
      <c r="CH91" s="114"/>
      <c r="CI91" s="47"/>
      <c r="CJ91" s="114"/>
      <c r="CK91" s="114"/>
      <c r="CL91" s="114"/>
    </row>
    <row r="92" spans="1:90" s="33" customFormat="1" ht="12.75" customHeight="1" x14ac:dyDescent="0.2">
      <c r="A92" s="32"/>
      <c r="B92" s="23" t="s">
        <v>239</v>
      </c>
      <c r="C92" s="41"/>
      <c r="D92" s="24"/>
      <c r="E92" s="24"/>
      <c r="F92" s="24"/>
      <c r="G92" s="24"/>
      <c r="H92" s="24"/>
      <c r="I92" s="24"/>
      <c r="J92" s="24"/>
      <c r="K92" s="41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</row>
    <row r="93" spans="1:90" ht="12.75" customHeight="1" x14ac:dyDescent="0.2">
      <c r="A93" s="109">
        <v>73</v>
      </c>
      <c r="B93" s="109" t="s">
        <v>240</v>
      </c>
      <c r="C93" s="50">
        <f>'свод разд2'!F93</f>
        <v>43</v>
      </c>
      <c r="D93" s="27"/>
      <c r="E93" s="27">
        <f t="shared" ref="E93:E102" si="14">I93+M93</f>
        <v>35</v>
      </c>
      <c r="F93" s="27">
        <f t="shared" ref="F93:F102" si="15">J93+N93</f>
        <v>3</v>
      </c>
      <c r="G93" s="46">
        <v>42</v>
      </c>
      <c r="H93" s="27"/>
      <c r="I93" s="27">
        <v>34</v>
      </c>
      <c r="J93" s="27">
        <v>2</v>
      </c>
      <c r="K93" s="50">
        <f>'свод разд2'!M93</f>
        <v>1</v>
      </c>
      <c r="L93" s="27"/>
      <c r="M93" s="27">
        <v>1</v>
      </c>
      <c r="N93" s="27">
        <v>1</v>
      </c>
      <c r="O93" s="47">
        <v>9</v>
      </c>
      <c r="P93" s="27"/>
      <c r="Q93" s="27">
        <v>9</v>
      </c>
      <c r="R93" s="27"/>
      <c r="S93" s="47">
        <v>136</v>
      </c>
      <c r="T93" s="27"/>
      <c r="U93" s="27">
        <v>120</v>
      </c>
      <c r="V93" s="27">
        <v>4</v>
      </c>
      <c r="W93" s="47">
        <v>75</v>
      </c>
      <c r="X93" s="27"/>
      <c r="Y93" s="27">
        <v>73</v>
      </c>
      <c r="Z93" s="27">
        <v>10</v>
      </c>
      <c r="AA93" s="47">
        <v>102</v>
      </c>
      <c r="AB93" s="27"/>
      <c r="AC93" s="27">
        <v>99</v>
      </c>
      <c r="AD93" s="27"/>
      <c r="AE93" s="47"/>
      <c r="AF93" s="27"/>
      <c r="AG93" s="27"/>
      <c r="AH93" s="27"/>
      <c r="AI93" s="47"/>
      <c r="AJ93" s="27"/>
      <c r="AK93" s="27"/>
      <c r="AL93" s="27"/>
      <c r="AM93" s="47"/>
      <c r="AN93" s="27"/>
      <c r="AO93" s="27"/>
      <c r="AP93" s="27"/>
      <c r="AQ93" s="47"/>
      <c r="AR93" s="27"/>
      <c r="AS93" s="27"/>
      <c r="AT93" s="27"/>
      <c r="AU93" s="47"/>
      <c r="AV93" s="27"/>
      <c r="AW93" s="27"/>
      <c r="AX93" s="27"/>
      <c r="AY93" s="47">
        <v>1</v>
      </c>
      <c r="AZ93" s="27"/>
      <c r="BA93" s="27">
        <v>1</v>
      </c>
      <c r="BB93" s="27"/>
      <c r="BC93" s="47"/>
      <c r="BD93" s="27"/>
      <c r="BE93" s="27"/>
      <c r="BF93" s="27"/>
      <c r="BG93" s="47">
        <v>1</v>
      </c>
      <c r="BH93" s="27">
        <v>1</v>
      </c>
      <c r="BI93" s="27"/>
      <c r="BJ93" s="27"/>
      <c r="BK93" s="47">
        <v>1</v>
      </c>
      <c r="BL93" s="27">
        <v>1</v>
      </c>
      <c r="BM93" s="27">
        <v>1</v>
      </c>
      <c r="BN93" s="27"/>
      <c r="BO93" s="47"/>
      <c r="BP93" s="27"/>
      <c r="BQ93" s="27"/>
      <c r="BR93" s="27"/>
      <c r="BS93" s="47"/>
      <c r="BT93" s="27"/>
      <c r="BU93" s="27"/>
      <c r="BV93" s="27"/>
      <c r="BW93" s="47"/>
      <c r="BX93" s="27"/>
      <c r="BY93" s="27"/>
      <c r="BZ93" s="27"/>
      <c r="CA93" s="47"/>
      <c r="CB93" s="27"/>
      <c r="CC93" s="27"/>
      <c r="CD93" s="27"/>
      <c r="CE93" s="47"/>
      <c r="CF93" s="27"/>
      <c r="CG93" s="27"/>
      <c r="CH93" s="27"/>
      <c r="CI93" s="47"/>
      <c r="CJ93" s="27"/>
      <c r="CK93" s="27"/>
      <c r="CL93" s="27"/>
    </row>
    <row r="94" spans="1:90" ht="12.75" customHeight="1" x14ac:dyDescent="0.2">
      <c r="A94" s="109">
        <v>74</v>
      </c>
      <c r="B94" s="109" t="s">
        <v>233</v>
      </c>
      <c r="C94" s="50">
        <f>'свод разд2'!F94</f>
        <v>288</v>
      </c>
      <c r="D94" s="27"/>
      <c r="E94" s="27">
        <f t="shared" si="14"/>
        <v>264</v>
      </c>
      <c r="F94" s="27">
        <f t="shared" si="15"/>
        <v>27</v>
      </c>
      <c r="G94" s="46">
        <v>288</v>
      </c>
      <c r="H94" s="27"/>
      <c r="I94" s="27">
        <v>264</v>
      </c>
      <c r="J94" s="27">
        <v>27</v>
      </c>
      <c r="K94" s="50">
        <f>'свод разд2'!M94</f>
        <v>0</v>
      </c>
      <c r="L94" s="27"/>
      <c r="M94" s="27"/>
      <c r="N94" s="27"/>
      <c r="O94" s="47">
        <v>160</v>
      </c>
      <c r="P94" s="27"/>
      <c r="Q94" s="27">
        <v>148</v>
      </c>
      <c r="R94" s="27">
        <v>14</v>
      </c>
      <c r="S94" s="47">
        <v>888</v>
      </c>
      <c r="T94" s="27"/>
      <c r="U94" s="27">
        <v>766</v>
      </c>
      <c r="V94" s="27">
        <v>187</v>
      </c>
      <c r="W94" s="47">
        <v>848</v>
      </c>
      <c r="X94" s="27"/>
      <c r="Y94" s="27">
        <v>673</v>
      </c>
      <c r="Z94" s="27">
        <v>151</v>
      </c>
      <c r="AA94" s="47">
        <v>556</v>
      </c>
      <c r="AB94" s="27"/>
      <c r="AC94" s="27">
        <v>520</v>
      </c>
      <c r="AD94" s="27">
        <v>65</v>
      </c>
      <c r="AE94" s="47">
        <v>5</v>
      </c>
      <c r="AF94" s="27"/>
      <c r="AG94" s="27">
        <v>2</v>
      </c>
      <c r="AH94" s="27"/>
      <c r="AI94" s="47">
        <v>17</v>
      </c>
      <c r="AJ94" s="27"/>
      <c r="AK94" s="27">
        <v>7</v>
      </c>
      <c r="AL94" s="27"/>
      <c r="AM94" s="47">
        <v>37</v>
      </c>
      <c r="AN94" s="27"/>
      <c r="AO94" s="27">
        <v>31</v>
      </c>
      <c r="AP94" s="27">
        <v>5</v>
      </c>
      <c r="AQ94" s="47"/>
      <c r="AR94" s="27"/>
      <c r="AS94" s="27"/>
      <c r="AT94" s="27"/>
      <c r="AU94" s="47"/>
      <c r="AV94" s="27"/>
      <c r="AW94" s="27"/>
      <c r="AX94" s="27"/>
      <c r="AY94" s="47">
        <v>12</v>
      </c>
      <c r="AZ94" s="27"/>
      <c r="BA94" s="27">
        <v>12</v>
      </c>
      <c r="BB94" s="27"/>
      <c r="BC94" s="47"/>
      <c r="BD94" s="27"/>
      <c r="BE94" s="27"/>
      <c r="BF94" s="27"/>
      <c r="BG94" s="47">
        <v>1</v>
      </c>
      <c r="BH94" s="27">
        <v>1</v>
      </c>
      <c r="BI94" s="27">
        <v>1</v>
      </c>
      <c r="BJ94" s="27"/>
      <c r="BK94" s="47">
        <v>2</v>
      </c>
      <c r="BL94" s="27">
        <v>2</v>
      </c>
      <c r="BM94" s="27">
        <v>2</v>
      </c>
      <c r="BN94" s="27">
        <v>1</v>
      </c>
      <c r="BO94" s="47"/>
      <c r="BP94" s="27"/>
      <c r="BQ94" s="27"/>
      <c r="BR94" s="27"/>
      <c r="BS94" s="47"/>
      <c r="BT94" s="27"/>
      <c r="BU94" s="27"/>
      <c r="BV94" s="27"/>
      <c r="BW94" s="47"/>
      <c r="BX94" s="27"/>
      <c r="BY94" s="27"/>
      <c r="BZ94" s="27"/>
      <c r="CA94" s="47"/>
      <c r="CB94" s="27"/>
      <c r="CC94" s="27"/>
      <c r="CD94" s="27"/>
      <c r="CE94" s="47"/>
      <c r="CF94" s="27"/>
      <c r="CG94" s="27"/>
      <c r="CH94" s="27"/>
      <c r="CI94" s="47"/>
      <c r="CJ94" s="27"/>
      <c r="CK94" s="27"/>
      <c r="CL94" s="27"/>
    </row>
    <row r="95" spans="1:90" ht="12.75" customHeight="1" x14ac:dyDescent="0.2">
      <c r="A95" s="109">
        <v>75</v>
      </c>
      <c r="B95" s="109" t="s">
        <v>241</v>
      </c>
      <c r="C95" s="50">
        <f>'свод разд2'!F95</f>
        <v>22</v>
      </c>
      <c r="D95" s="27"/>
      <c r="E95" s="27">
        <f t="shared" si="14"/>
        <v>22</v>
      </c>
      <c r="F95" s="27">
        <f t="shared" si="15"/>
        <v>1</v>
      </c>
      <c r="G95" s="46">
        <v>22</v>
      </c>
      <c r="H95" s="27"/>
      <c r="I95" s="27">
        <v>22</v>
      </c>
      <c r="J95" s="27">
        <v>1</v>
      </c>
      <c r="K95" s="50">
        <f>'свод разд2'!M95</f>
        <v>0</v>
      </c>
      <c r="L95" s="27"/>
      <c r="M95" s="27"/>
      <c r="N95" s="27"/>
      <c r="O95" s="47">
        <v>4</v>
      </c>
      <c r="P95" s="27"/>
      <c r="Q95" s="27">
        <v>4</v>
      </c>
      <c r="R95" s="27"/>
      <c r="S95" s="47">
        <v>69</v>
      </c>
      <c r="T95" s="27"/>
      <c r="U95" s="27">
        <v>65</v>
      </c>
      <c r="V95" s="27">
        <v>2</v>
      </c>
      <c r="W95" s="47">
        <v>59</v>
      </c>
      <c r="X95" s="27"/>
      <c r="Y95" s="27">
        <v>27</v>
      </c>
      <c r="Z95" s="27">
        <v>2</v>
      </c>
      <c r="AA95" s="47">
        <v>25</v>
      </c>
      <c r="AB95" s="27"/>
      <c r="AC95" s="27">
        <v>17</v>
      </c>
      <c r="AD95" s="27">
        <v>3</v>
      </c>
      <c r="AE95" s="47">
        <v>3</v>
      </c>
      <c r="AF95" s="27"/>
      <c r="AG95" s="27">
        <v>3</v>
      </c>
      <c r="AH95" s="27"/>
      <c r="AI95" s="47"/>
      <c r="AJ95" s="27"/>
      <c r="AK95" s="27"/>
      <c r="AL95" s="27"/>
      <c r="AM95" s="47">
        <v>3</v>
      </c>
      <c r="AN95" s="27"/>
      <c r="AO95" s="27"/>
      <c r="AP95" s="27"/>
      <c r="AQ95" s="47"/>
      <c r="AR95" s="27"/>
      <c r="AS95" s="27"/>
      <c r="AT95" s="27"/>
      <c r="AU95" s="47"/>
      <c r="AV95" s="27"/>
      <c r="AW95" s="27"/>
      <c r="AX95" s="27"/>
      <c r="AY95" s="47">
        <v>5</v>
      </c>
      <c r="AZ95" s="27"/>
      <c r="BA95" s="27">
        <v>5</v>
      </c>
      <c r="BB95" s="27"/>
      <c r="BC95" s="47"/>
      <c r="BD95" s="27"/>
      <c r="BE95" s="27"/>
      <c r="BF95" s="27"/>
      <c r="BG95" s="47">
        <v>1</v>
      </c>
      <c r="BH95" s="27">
        <v>1</v>
      </c>
      <c r="BI95" s="27">
        <v>1</v>
      </c>
      <c r="BJ95" s="27"/>
      <c r="BK95" s="47"/>
      <c r="BL95" s="27"/>
      <c r="BM95" s="27"/>
      <c r="BN95" s="27"/>
      <c r="BO95" s="47"/>
      <c r="BP95" s="27"/>
      <c r="BQ95" s="27"/>
      <c r="BR95" s="27"/>
      <c r="BS95" s="47"/>
      <c r="BT95" s="27"/>
      <c r="BU95" s="27"/>
      <c r="BV95" s="27"/>
      <c r="BW95" s="47"/>
      <c r="BX95" s="27"/>
      <c r="BY95" s="27"/>
      <c r="BZ95" s="27"/>
      <c r="CA95" s="47"/>
      <c r="CB95" s="27"/>
      <c r="CC95" s="27"/>
      <c r="CD95" s="27"/>
      <c r="CE95" s="47"/>
      <c r="CF95" s="27"/>
      <c r="CG95" s="27"/>
      <c r="CH95" s="27"/>
      <c r="CI95" s="47"/>
      <c r="CJ95" s="27"/>
      <c r="CK95" s="27"/>
      <c r="CL95" s="27"/>
    </row>
    <row r="96" spans="1:90" ht="12.75" customHeight="1" x14ac:dyDescent="0.2">
      <c r="A96" s="109">
        <v>76</v>
      </c>
      <c r="B96" s="109" t="s">
        <v>234</v>
      </c>
      <c r="C96" s="50">
        <f>'свод разд2'!F96</f>
        <v>87</v>
      </c>
      <c r="D96" s="27"/>
      <c r="E96" s="27">
        <f t="shared" si="14"/>
        <v>56</v>
      </c>
      <c r="F96" s="27">
        <f t="shared" si="15"/>
        <v>35</v>
      </c>
      <c r="G96" s="46">
        <v>87</v>
      </c>
      <c r="H96" s="27"/>
      <c r="I96" s="27">
        <v>56</v>
      </c>
      <c r="J96" s="27">
        <v>35</v>
      </c>
      <c r="K96" s="50">
        <f>'свод разд2'!M96</f>
        <v>0</v>
      </c>
      <c r="L96" s="27"/>
      <c r="M96" s="27"/>
      <c r="N96" s="27"/>
      <c r="O96" s="47">
        <v>15</v>
      </c>
      <c r="P96" s="27"/>
      <c r="Q96" s="27">
        <v>14</v>
      </c>
      <c r="R96" s="27">
        <v>1</v>
      </c>
      <c r="S96" s="47">
        <v>311</v>
      </c>
      <c r="T96" s="27"/>
      <c r="U96" s="27">
        <v>199</v>
      </c>
      <c r="V96" s="27">
        <v>105</v>
      </c>
      <c r="W96" s="47">
        <v>594</v>
      </c>
      <c r="X96" s="27"/>
      <c r="Y96" s="27">
        <v>319</v>
      </c>
      <c r="Z96" s="27">
        <v>150</v>
      </c>
      <c r="AA96" s="47">
        <v>261</v>
      </c>
      <c r="AB96" s="27"/>
      <c r="AC96" s="27">
        <v>121</v>
      </c>
      <c r="AD96" s="27">
        <v>71</v>
      </c>
      <c r="AE96" s="47"/>
      <c r="AF96" s="27"/>
      <c r="AG96" s="27"/>
      <c r="AH96" s="27"/>
      <c r="AI96" s="47"/>
      <c r="AJ96" s="27"/>
      <c r="AK96" s="27"/>
      <c r="AL96" s="27"/>
      <c r="AM96" s="47">
        <v>4</v>
      </c>
      <c r="AN96" s="27"/>
      <c r="AO96" s="27">
        <v>4</v>
      </c>
      <c r="AP96" s="27">
        <v>2</v>
      </c>
      <c r="AQ96" s="47">
        <v>3</v>
      </c>
      <c r="AR96" s="27"/>
      <c r="AS96" s="27">
        <v>3</v>
      </c>
      <c r="AT96" s="27">
        <v>2</v>
      </c>
      <c r="AU96" s="47"/>
      <c r="AV96" s="27"/>
      <c r="AW96" s="27"/>
      <c r="AX96" s="27"/>
      <c r="AY96" s="47">
        <v>7</v>
      </c>
      <c r="AZ96" s="27"/>
      <c r="BA96" s="27">
        <v>6</v>
      </c>
      <c r="BB96" s="27">
        <v>1</v>
      </c>
      <c r="BC96" s="47">
        <v>19</v>
      </c>
      <c r="BD96" s="27"/>
      <c r="BE96" s="27">
        <v>14</v>
      </c>
      <c r="BF96" s="27">
        <v>9</v>
      </c>
      <c r="BG96" s="47">
        <v>1</v>
      </c>
      <c r="BH96" s="27">
        <v>1</v>
      </c>
      <c r="BI96" s="27">
        <v>1</v>
      </c>
      <c r="BJ96" s="27"/>
      <c r="BK96" s="47">
        <v>2</v>
      </c>
      <c r="BL96" s="27">
        <v>2</v>
      </c>
      <c r="BM96" s="27">
        <v>2</v>
      </c>
      <c r="BN96" s="27">
        <v>1</v>
      </c>
      <c r="BO96" s="47"/>
      <c r="BP96" s="27"/>
      <c r="BQ96" s="27"/>
      <c r="BR96" s="27"/>
      <c r="BS96" s="47"/>
      <c r="BT96" s="27"/>
      <c r="BU96" s="27"/>
      <c r="BV96" s="27"/>
      <c r="BW96" s="47"/>
      <c r="BX96" s="27"/>
      <c r="BY96" s="27"/>
      <c r="BZ96" s="27"/>
      <c r="CA96" s="47"/>
      <c r="CB96" s="27"/>
      <c r="CC96" s="27"/>
      <c r="CD96" s="27"/>
      <c r="CE96" s="47"/>
      <c r="CF96" s="27"/>
      <c r="CG96" s="27"/>
      <c r="CH96" s="27"/>
      <c r="CI96" s="47"/>
      <c r="CJ96" s="27"/>
      <c r="CK96" s="27"/>
      <c r="CL96" s="27"/>
    </row>
    <row r="97" spans="1:111" ht="12.75" customHeight="1" x14ac:dyDescent="0.2">
      <c r="A97" s="109">
        <v>77</v>
      </c>
      <c r="B97" s="109" t="s">
        <v>242</v>
      </c>
      <c r="C97" s="50">
        <f>'свод разд2'!F97</f>
        <v>37</v>
      </c>
      <c r="D97" s="27"/>
      <c r="E97" s="27">
        <f t="shared" si="14"/>
        <v>23</v>
      </c>
      <c r="F97" s="27">
        <f t="shared" si="15"/>
        <v>2</v>
      </c>
      <c r="G97" s="46">
        <v>37</v>
      </c>
      <c r="H97" s="27"/>
      <c r="I97" s="27">
        <v>23</v>
      </c>
      <c r="J97" s="27">
        <v>2</v>
      </c>
      <c r="K97" s="50">
        <f>'свод разд2'!M97</f>
        <v>0</v>
      </c>
      <c r="L97" s="27"/>
      <c r="M97" s="27"/>
      <c r="N97" s="27"/>
      <c r="O97" s="47">
        <v>11</v>
      </c>
      <c r="P97" s="27"/>
      <c r="Q97" s="27">
        <v>11</v>
      </c>
      <c r="R97" s="27"/>
      <c r="S97" s="47">
        <v>185</v>
      </c>
      <c r="T97" s="27"/>
      <c r="U97" s="27">
        <v>94</v>
      </c>
      <c r="V97" s="27">
        <v>42</v>
      </c>
      <c r="W97" s="47"/>
      <c r="X97" s="27"/>
      <c r="Y97" s="27"/>
      <c r="Z97" s="27"/>
      <c r="AA97" s="47">
        <v>37</v>
      </c>
      <c r="AB97" s="27"/>
      <c r="AC97" s="27">
        <v>37</v>
      </c>
      <c r="AD97" s="27">
        <v>15</v>
      </c>
      <c r="AE97" s="47"/>
      <c r="AF97" s="27"/>
      <c r="AG97" s="27"/>
      <c r="AH97" s="27"/>
      <c r="AI97" s="47"/>
      <c r="AJ97" s="27"/>
      <c r="AK97" s="27"/>
      <c r="AL97" s="27"/>
      <c r="AM97" s="47">
        <v>5</v>
      </c>
      <c r="AN97" s="27"/>
      <c r="AO97" s="27"/>
      <c r="AP97" s="27"/>
      <c r="AQ97" s="47"/>
      <c r="AR97" s="27"/>
      <c r="AS97" s="27"/>
      <c r="AT97" s="27"/>
      <c r="AU97" s="47"/>
      <c r="AV97" s="27"/>
      <c r="AW97" s="27"/>
      <c r="AX97" s="27"/>
      <c r="AY97" s="47"/>
      <c r="AZ97" s="27"/>
      <c r="BA97" s="27"/>
      <c r="BB97" s="27"/>
      <c r="BC97" s="47"/>
      <c r="BD97" s="27"/>
      <c r="BE97" s="27"/>
      <c r="BF97" s="27"/>
      <c r="BG97" s="47">
        <v>1</v>
      </c>
      <c r="BH97" s="27">
        <v>1</v>
      </c>
      <c r="BI97" s="27"/>
      <c r="BJ97" s="27"/>
      <c r="BK97" s="47"/>
      <c r="BL97" s="27"/>
      <c r="BM97" s="27"/>
      <c r="BN97" s="27"/>
      <c r="BO97" s="47"/>
      <c r="BP97" s="27"/>
      <c r="BQ97" s="27"/>
      <c r="BR97" s="27"/>
      <c r="BS97" s="47"/>
      <c r="BT97" s="27"/>
      <c r="BU97" s="27"/>
      <c r="BV97" s="27"/>
      <c r="BW97" s="47"/>
      <c r="BX97" s="27"/>
      <c r="BY97" s="27"/>
      <c r="BZ97" s="27"/>
      <c r="CA97" s="47"/>
      <c r="CB97" s="27"/>
      <c r="CC97" s="27"/>
      <c r="CD97" s="27"/>
      <c r="CE97" s="47"/>
      <c r="CF97" s="27"/>
      <c r="CG97" s="27"/>
      <c r="CH97" s="27"/>
      <c r="CI97" s="47"/>
      <c r="CJ97" s="27"/>
      <c r="CK97" s="27"/>
      <c r="CL97" s="27"/>
    </row>
    <row r="98" spans="1:111" ht="12.75" customHeight="1" x14ac:dyDescent="0.2">
      <c r="A98" s="109">
        <v>78</v>
      </c>
      <c r="B98" s="109" t="s">
        <v>243</v>
      </c>
      <c r="C98" s="50">
        <f>'свод разд2'!F98</f>
        <v>12</v>
      </c>
      <c r="D98" s="27"/>
      <c r="E98" s="27">
        <f t="shared" si="14"/>
        <v>6</v>
      </c>
      <c r="F98" s="27">
        <f t="shared" si="15"/>
        <v>0</v>
      </c>
      <c r="G98" s="46">
        <v>12</v>
      </c>
      <c r="H98" s="27"/>
      <c r="I98" s="27">
        <v>6</v>
      </c>
      <c r="J98" s="27"/>
      <c r="K98" s="50">
        <f>'свод разд2'!M98</f>
        <v>0</v>
      </c>
      <c r="L98" s="27"/>
      <c r="M98" s="27"/>
      <c r="N98" s="27"/>
      <c r="O98" s="47">
        <v>4</v>
      </c>
      <c r="P98" s="27"/>
      <c r="Q98" s="27">
        <v>4</v>
      </c>
      <c r="R98" s="27"/>
      <c r="S98" s="47">
        <v>41</v>
      </c>
      <c r="T98" s="27"/>
      <c r="U98" s="27">
        <v>22</v>
      </c>
      <c r="V98" s="27">
        <v>5</v>
      </c>
      <c r="W98" s="47">
        <v>48</v>
      </c>
      <c r="X98" s="27"/>
      <c r="Y98" s="27">
        <v>31</v>
      </c>
      <c r="Z98" s="27">
        <v>6</v>
      </c>
      <c r="AA98" s="47">
        <v>26</v>
      </c>
      <c r="AB98" s="27"/>
      <c r="AC98" s="27">
        <v>14</v>
      </c>
      <c r="AD98" s="27">
        <v>2</v>
      </c>
      <c r="AE98" s="47"/>
      <c r="AF98" s="27"/>
      <c r="AG98" s="27"/>
      <c r="AH98" s="27"/>
      <c r="AI98" s="47"/>
      <c r="AJ98" s="27"/>
      <c r="AK98" s="27"/>
      <c r="AL98" s="27"/>
      <c r="AM98" s="47">
        <v>9</v>
      </c>
      <c r="AN98" s="27"/>
      <c r="AO98" s="27">
        <v>7</v>
      </c>
      <c r="AP98" s="27"/>
      <c r="AQ98" s="47"/>
      <c r="AR98" s="27"/>
      <c r="AS98" s="27"/>
      <c r="AT98" s="27"/>
      <c r="AU98" s="47"/>
      <c r="AV98" s="27"/>
      <c r="AW98" s="27"/>
      <c r="AX98" s="27"/>
      <c r="AY98" s="47"/>
      <c r="AZ98" s="27"/>
      <c r="BA98" s="27"/>
      <c r="BB98" s="27"/>
      <c r="BC98" s="47"/>
      <c r="BD98" s="27"/>
      <c r="BE98" s="27"/>
      <c r="BF98" s="27"/>
      <c r="BG98" s="47">
        <v>1</v>
      </c>
      <c r="BH98" s="27">
        <v>1</v>
      </c>
      <c r="BI98" s="27">
        <v>1</v>
      </c>
      <c r="BJ98" s="27"/>
      <c r="BK98" s="47"/>
      <c r="BL98" s="27"/>
      <c r="BM98" s="27"/>
      <c r="BN98" s="27"/>
      <c r="BO98" s="47"/>
      <c r="BP98" s="27"/>
      <c r="BQ98" s="27"/>
      <c r="BR98" s="27"/>
      <c r="BS98" s="47"/>
      <c r="BT98" s="27"/>
      <c r="BU98" s="27"/>
      <c r="BV98" s="27"/>
      <c r="BW98" s="47"/>
      <c r="BX98" s="27"/>
      <c r="BY98" s="27"/>
      <c r="BZ98" s="27"/>
      <c r="CA98" s="47"/>
      <c r="CB98" s="27"/>
      <c r="CC98" s="27"/>
      <c r="CD98" s="27"/>
      <c r="CE98" s="47"/>
      <c r="CF98" s="27"/>
      <c r="CG98" s="27"/>
      <c r="CH98" s="27"/>
      <c r="CI98" s="47"/>
      <c r="CJ98" s="27"/>
      <c r="CK98" s="27"/>
      <c r="CL98" s="27"/>
    </row>
    <row r="99" spans="1:111" s="25" customFormat="1" x14ac:dyDescent="0.2">
      <c r="A99" s="113">
        <v>79</v>
      </c>
      <c r="B99" s="113" t="s">
        <v>244</v>
      </c>
      <c r="C99" s="50">
        <f>'свод разд2'!F99</f>
        <v>95</v>
      </c>
      <c r="D99" s="114"/>
      <c r="E99" s="27">
        <f t="shared" si="14"/>
        <v>95</v>
      </c>
      <c r="F99" s="27">
        <f t="shared" si="15"/>
        <v>21</v>
      </c>
      <c r="G99" s="46">
        <v>95</v>
      </c>
      <c r="H99" s="114"/>
      <c r="I99" s="114">
        <v>95</v>
      </c>
      <c r="J99" s="114">
        <v>21</v>
      </c>
      <c r="K99" s="50">
        <f>'свод разд2'!M99</f>
        <v>0</v>
      </c>
      <c r="L99" s="114"/>
      <c r="M99" s="114"/>
      <c r="N99" s="114"/>
      <c r="O99" s="47">
        <v>10</v>
      </c>
      <c r="P99" s="114"/>
      <c r="Q99" s="114">
        <v>7</v>
      </c>
      <c r="R99" s="114">
        <v>4</v>
      </c>
      <c r="S99" s="47">
        <v>271</v>
      </c>
      <c r="T99" s="114"/>
      <c r="U99" s="114">
        <v>181</v>
      </c>
      <c r="V99" s="114">
        <v>7</v>
      </c>
      <c r="W99" s="47">
        <v>302</v>
      </c>
      <c r="X99" s="114"/>
      <c r="Y99" s="114">
        <v>210</v>
      </c>
      <c r="Z99" s="114">
        <v>14</v>
      </c>
      <c r="AA99" s="47">
        <v>297</v>
      </c>
      <c r="AB99" s="114"/>
      <c r="AC99" s="114">
        <v>284</v>
      </c>
      <c r="AD99" s="114">
        <v>6</v>
      </c>
      <c r="AE99" s="47">
        <v>2</v>
      </c>
      <c r="AF99" s="114"/>
      <c r="AG99" s="114">
        <v>1</v>
      </c>
      <c r="AH99" s="114"/>
      <c r="AI99" s="47">
        <v>6</v>
      </c>
      <c r="AJ99" s="114"/>
      <c r="AK99" s="114">
        <v>3</v>
      </c>
      <c r="AL99" s="114"/>
      <c r="AM99" s="47">
        <v>2</v>
      </c>
      <c r="AN99" s="114"/>
      <c r="AO99" s="114">
        <v>1</v>
      </c>
      <c r="AP99" s="114"/>
      <c r="AQ99" s="47">
        <v>1</v>
      </c>
      <c r="AR99" s="114"/>
      <c r="AS99" s="114">
        <v>1</v>
      </c>
      <c r="AT99" s="114"/>
      <c r="AU99" s="47"/>
      <c r="AV99" s="114"/>
      <c r="AW99" s="114"/>
      <c r="AX99" s="114"/>
      <c r="AY99" s="47">
        <v>7</v>
      </c>
      <c r="AZ99" s="114"/>
      <c r="BA99" s="114">
        <v>7</v>
      </c>
      <c r="BB99" s="114"/>
      <c r="BC99" s="47"/>
      <c r="BD99" s="114"/>
      <c r="BE99" s="114"/>
      <c r="BF99" s="114"/>
      <c r="BG99" s="47">
        <v>1</v>
      </c>
      <c r="BH99" s="114">
        <v>1</v>
      </c>
      <c r="BI99" s="114"/>
      <c r="BJ99" s="114"/>
      <c r="BK99" s="47">
        <v>1</v>
      </c>
      <c r="BL99" s="114">
        <v>1</v>
      </c>
      <c r="BM99" s="114">
        <v>1</v>
      </c>
      <c r="BN99" s="114"/>
      <c r="BO99" s="47"/>
      <c r="BP99" s="114"/>
      <c r="BQ99" s="114"/>
      <c r="BR99" s="114"/>
      <c r="BS99" s="47"/>
      <c r="BT99" s="114"/>
      <c r="BU99" s="114"/>
      <c r="BV99" s="114"/>
      <c r="BW99" s="47"/>
      <c r="BX99" s="114"/>
      <c r="BY99" s="114"/>
      <c r="BZ99" s="114"/>
      <c r="CA99" s="47"/>
      <c r="CB99" s="114"/>
      <c r="CC99" s="114"/>
      <c r="CD99" s="114"/>
      <c r="CE99" s="47"/>
      <c r="CF99" s="114"/>
      <c r="CG99" s="114"/>
      <c r="CH99" s="114"/>
      <c r="CI99" s="47"/>
      <c r="CJ99" s="114"/>
      <c r="CK99" s="114"/>
      <c r="CL99" s="114"/>
    </row>
    <row r="100" spans="1:111" ht="12.75" customHeight="1" x14ac:dyDescent="0.2">
      <c r="A100" s="109">
        <v>80</v>
      </c>
      <c r="B100" s="109" t="s">
        <v>245</v>
      </c>
      <c r="C100" s="50">
        <f>'свод разд2'!F100</f>
        <v>51</v>
      </c>
      <c r="D100" s="27"/>
      <c r="E100" s="27">
        <f t="shared" si="14"/>
        <v>37</v>
      </c>
      <c r="F100" s="27">
        <f t="shared" si="15"/>
        <v>0</v>
      </c>
      <c r="G100" s="46">
        <v>51</v>
      </c>
      <c r="H100" s="27"/>
      <c r="I100" s="27">
        <v>37</v>
      </c>
      <c r="J100" s="27"/>
      <c r="K100" s="50">
        <f>'свод разд2'!M100</f>
        <v>0</v>
      </c>
      <c r="L100" s="27"/>
      <c r="M100" s="27"/>
      <c r="N100" s="27"/>
      <c r="O100" s="47">
        <v>12</v>
      </c>
      <c r="P100" s="27"/>
      <c r="Q100" s="27">
        <v>8</v>
      </c>
      <c r="R100" s="27">
        <v>1</v>
      </c>
      <c r="S100" s="47">
        <v>238</v>
      </c>
      <c r="T100" s="27"/>
      <c r="U100" s="27">
        <v>211</v>
      </c>
      <c r="V100" s="27">
        <v>63</v>
      </c>
      <c r="W100" s="47">
        <v>257</v>
      </c>
      <c r="X100" s="27"/>
      <c r="Y100" s="27">
        <v>243</v>
      </c>
      <c r="Z100" s="27">
        <v>56</v>
      </c>
      <c r="AA100" s="47">
        <v>129</v>
      </c>
      <c r="AB100" s="27"/>
      <c r="AC100" s="27">
        <v>117</v>
      </c>
      <c r="AD100" s="27">
        <v>21</v>
      </c>
      <c r="AE100" s="47">
        <v>21</v>
      </c>
      <c r="AF100" s="27"/>
      <c r="AG100" s="27">
        <v>15</v>
      </c>
      <c r="AH100" s="27">
        <v>2</v>
      </c>
      <c r="AI100" s="47">
        <v>63</v>
      </c>
      <c r="AJ100" s="27"/>
      <c r="AK100" s="27">
        <v>53</v>
      </c>
      <c r="AL100" s="27">
        <v>3</v>
      </c>
      <c r="AM100" s="47"/>
      <c r="AN100" s="27"/>
      <c r="AO100" s="27"/>
      <c r="AP100" s="27"/>
      <c r="AQ100" s="47"/>
      <c r="AR100" s="27"/>
      <c r="AS100" s="27"/>
      <c r="AT100" s="27"/>
      <c r="AU100" s="47"/>
      <c r="AV100" s="27"/>
      <c r="AW100" s="27"/>
      <c r="AX100" s="27"/>
      <c r="AY100" s="47"/>
      <c r="AZ100" s="27"/>
      <c r="BA100" s="27"/>
      <c r="BB100" s="27"/>
      <c r="BC100" s="47"/>
      <c r="BD100" s="27"/>
      <c r="BE100" s="27"/>
      <c r="BF100" s="27"/>
      <c r="BG100" s="47">
        <v>1</v>
      </c>
      <c r="BH100" s="27">
        <v>1</v>
      </c>
      <c r="BI100" s="27">
        <v>1</v>
      </c>
      <c r="BJ100" s="27"/>
      <c r="BK100" s="47">
        <v>1</v>
      </c>
      <c r="BL100" s="27">
        <v>1</v>
      </c>
      <c r="BM100" s="27">
        <v>1</v>
      </c>
      <c r="BN100" s="27"/>
      <c r="BO100" s="47"/>
      <c r="BP100" s="27"/>
      <c r="BQ100" s="27"/>
      <c r="BR100" s="27"/>
      <c r="BS100" s="47"/>
      <c r="BT100" s="27"/>
      <c r="BU100" s="27"/>
      <c r="BV100" s="27"/>
      <c r="BW100" s="47"/>
      <c r="BX100" s="27"/>
      <c r="BY100" s="27"/>
      <c r="BZ100" s="27"/>
      <c r="CA100" s="47"/>
      <c r="CB100" s="27"/>
      <c r="CC100" s="27"/>
      <c r="CD100" s="27"/>
      <c r="CE100" s="47"/>
      <c r="CF100" s="27"/>
      <c r="CG100" s="27"/>
      <c r="CH100" s="27"/>
      <c r="CI100" s="47"/>
      <c r="CJ100" s="27"/>
      <c r="CK100" s="27"/>
      <c r="CL100" s="27"/>
    </row>
    <row r="101" spans="1:111" ht="12.75" customHeight="1" x14ac:dyDescent="0.2">
      <c r="A101" s="109">
        <v>81</v>
      </c>
      <c r="B101" s="109" t="s">
        <v>262</v>
      </c>
      <c r="C101" s="50">
        <f>'свод разд2'!F101</f>
        <v>544</v>
      </c>
      <c r="D101" s="27"/>
      <c r="E101" s="27">
        <f t="shared" si="14"/>
        <v>451</v>
      </c>
      <c r="F101" s="27">
        <f t="shared" si="15"/>
        <v>134</v>
      </c>
      <c r="G101" s="46">
        <v>543</v>
      </c>
      <c r="H101" s="27"/>
      <c r="I101" s="27">
        <v>451</v>
      </c>
      <c r="J101" s="27">
        <v>133</v>
      </c>
      <c r="K101" s="50">
        <f>'свод разд2'!M101</f>
        <v>1</v>
      </c>
      <c r="L101" s="27"/>
      <c r="M101" s="27"/>
      <c r="N101" s="27">
        <v>1</v>
      </c>
      <c r="O101" s="47">
        <v>310</v>
      </c>
      <c r="P101" s="27"/>
      <c r="Q101" s="27">
        <v>278</v>
      </c>
      <c r="R101" s="27">
        <v>57</v>
      </c>
      <c r="S101" s="47">
        <v>1913</v>
      </c>
      <c r="T101" s="27"/>
      <c r="U101" s="27">
        <v>1417</v>
      </c>
      <c r="V101" s="27">
        <v>613</v>
      </c>
      <c r="W101" s="47">
        <v>1226</v>
      </c>
      <c r="X101" s="27"/>
      <c r="Y101" s="27">
        <v>932</v>
      </c>
      <c r="Z101" s="27">
        <v>509</v>
      </c>
      <c r="AA101" s="47">
        <v>742</v>
      </c>
      <c r="AB101" s="27"/>
      <c r="AC101" s="27">
        <v>685</v>
      </c>
      <c r="AD101" s="27">
        <v>107</v>
      </c>
      <c r="AE101" s="47">
        <v>1</v>
      </c>
      <c r="AF101" s="27"/>
      <c r="AG101" s="27">
        <v>1</v>
      </c>
      <c r="AH101" s="27"/>
      <c r="AI101" s="47"/>
      <c r="AJ101" s="27"/>
      <c r="AK101" s="27"/>
      <c r="AL101" s="27"/>
      <c r="AM101" s="47">
        <v>89</v>
      </c>
      <c r="AN101" s="27"/>
      <c r="AO101" s="27">
        <v>65</v>
      </c>
      <c r="AP101" s="27">
        <v>27</v>
      </c>
      <c r="AQ101" s="47"/>
      <c r="AR101" s="27"/>
      <c r="AS101" s="27"/>
      <c r="AT101" s="27"/>
      <c r="AU101" s="47"/>
      <c r="AV101" s="27"/>
      <c r="AW101" s="27"/>
      <c r="AX101" s="27"/>
      <c r="AY101" s="47">
        <v>31</v>
      </c>
      <c r="AZ101" s="27"/>
      <c r="BA101" s="27">
        <v>24</v>
      </c>
      <c r="BB101" s="27">
        <v>2</v>
      </c>
      <c r="BC101" s="47"/>
      <c r="BD101" s="27"/>
      <c r="BE101" s="27"/>
      <c r="BF101" s="27"/>
      <c r="BG101" s="47">
        <v>1</v>
      </c>
      <c r="BH101" s="27">
        <v>1</v>
      </c>
      <c r="BI101" s="27"/>
      <c r="BJ101" s="27"/>
      <c r="BK101" s="47">
        <v>6</v>
      </c>
      <c r="BL101" s="27">
        <v>6</v>
      </c>
      <c r="BM101" s="27">
        <v>4</v>
      </c>
      <c r="BN101" s="27">
        <v>1</v>
      </c>
      <c r="BO101" s="47"/>
      <c r="BP101" s="27"/>
      <c r="BQ101" s="27"/>
      <c r="BR101" s="27"/>
      <c r="BS101" s="47"/>
      <c r="BT101" s="27"/>
      <c r="BU101" s="27"/>
      <c r="BV101" s="27"/>
      <c r="BW101" s="47"/>
      <c r="BX101" s="27"/>
      <c r="BY101" s="27"/>
      <c r="BZ101" s="27"/>
      <c r="CA101" s="47"/>
      <c r="CB101" s="27"/>
      <c r="CC101" s="27"/>
      <c r="CD101" s="27"/>
      <c r="CE101" s="47"/>
      <c r="CF101" s="27"/>
      <c r="CG101" s="27"/>
      <c r="CH101" s="27"/>
      <c r="CI101" s="47"/>
      <c r="CJ101" s="27"/>
      <c r="CK101" s="27"/>
      <c r="CL101" s="27"/>
    </row>
    <row r="102" spans="1:111" ht="12.75" customHeight="1" x14ac:dyDescent="0.2">
      <c r="A102" s="109">
        <v>82</v>
      </c>
      <c r="B102" s="110" t="s">
        <v>246</v>
      </c>
      <c r="C102" s="50">
        <f>'свод разд2'!F102</f>
        <v>75</v>
      </c>
      <c r="D102" s="27"/>
      <c r="E102" s="27">
        <f t="shared" si="14"/>
        <v>59</v>
      </c>
      <c r="F102" s="27">
        <f t="shared" si="15"/>
        <v>7</v>
      </c>
      <c r="G102" s="46">
        <v>75</v>
      </c>
      <c r="H102" s="27"/>
      <c r="I102" s="27">
        <v>59</v>
      </c>
      <c r="J102" s="27">
        <v>7</v>
      </c>
      <c r="K102" s="50">
        <f>'свод разд2'!M102</f>
        <v>0</v>
      </c>
      <c r="L102" s="27"/>
      <c r="M102" s="27"/>
      <c r="N102" s="27"/>
      <c r="O102" s="47">
        <v>41</v>
      </c>
      <c r="P102" s="27"/>
      <c r="Q102" s="27">
        <v>25</v>
      </c>
      <c r="R102" s="27">
        <v>3</v>
      </c>
      <c r="S102" s="47">
        <v>225</v>
      </c>
      <c r="T102" s="27"/>
      <c r="U102" s="27">
        <v>153</v>
      </c>
      <c r="V102" s="27">
        <v>44</v>
      </c>
      <c r="W102" s="47"/>
      <c r="X102" s="27"/>
      <c r="Y102" s="27"/>
      <c r="Z102" s="27"/>
      <c r="AA102" s="47">
        <v>75</v>
      </c>
      <c r="AB102" s="27"/>
      <c r="AC102" s="27">
        <v>43</v>
      </c>
      <c r="AD102" s="27">
        <v>9</v>
      </c>
      <c r="AE102" s="47"/>
      <c r="AF102" s="27"/>
      <c r="AG102" s="27"/>
      <c r="AH102" s="27"/>
      <c r="AI102" s="47"/>
      <c r="AJ102" s="27"/>
      <c r="AK102" s="27"/>
      <c r="AL102" s="27"/>
      <c r="AM102" s="47">
        <v>7</v>
      </c>
      <c r="AN102" s="27"/>
      <c r="AO102" s="27"/>
      <c r="AP102" s="27">
        <v>1</v>
      </c>
      <c r="AQ102" s="47">
        <v>2</v>
      </c>
      <c r="AR102" s="27"/>
      <c r="AS102" s="27">
        <v>2</v>
      </c>
      <c r="AT102" s="27"/>
      <c r="AU102" s="47"/>
      <c r="AV102" s="27"/>
      <c r="AW102" s="27"/>
      <c r="AX102" s="27"/>
      <c r="AY102" s="47">
        <v>4</v>
      </c>
      <c r="AZ102" s="27">
        <v>2</v>
      </c>
      <c r="BA102" s="27">
        <v>3</v>
      </c>
      <c r="BB102" s="27"/>
      <c r="BC102" s="47"/>
      <c r="BD102" s="27"/>
      <c r="BE102" s="27"/>
      <c r="BF102" s="27"/>
      <c r="BG102" s="47">
        <v>1</v>
      </c>
      <c r="BH102" s="27">
        <v>1</v>
      </c>
      <c r="BI102" s="27">
        <v>1</v>
      </c>
      <c r="BJ102" s="27"/>
      <c r="BK102" s="47">
        <v>1</v>
      </c>
      <c r="BL102" s="27">
        <v>1</v>
      </c>
      <c r="BM102" s="27">
        <v>1</v>
      </c>
      <c r="BN102" s="27"/>
      <c r="BO102" s="47"/>
      <c r="BP102" s="27"/>
      <c r="BQ102" s="27"/>
      <c r="BR102" s="27"/>
      <c r="BS102" s="47"/>
      <c r="BT102" s="27"/>
      <c r="BU102" s="27"/>
      <c r="BV102" s="27"/>
      <c r="BW102" s="47"/>
      <c r="BX102" s="27"/>
      <c r="BY102" s="27"/>
      <c r="BZ102" s="27"/>
      <c r="CA102" s="47"/>
      <c r="CB102" s="27"/>
      <c r="CC102" s="27"/>
      <c r="CD102" s="27"/>
      <c r="CE102" s="47"/>
      <c r="CF102" s="27"/>
      <c r="CG102" s="27"/>
      <c r="CH102" s="27"/>
      <c r="CI102" s="47"/>
      <c r="CJ102" s="27"/>
      <c r="CK102" s="27"/>
      <c r="CL102" s="27"/>
    </row>
    <row r="103" spans="1:111" ht="12.75" customHeight="1" x14ac:dyDescent="0.2">
      <c r="A103" s="28"/>
      <c r="B103" s="30"/>
      <c r="C103" s="50">
        <f>'свод разд2'!F103</f>
        <v>1254</v>
      </c>
      <c r="D103" s="27"/>
      <c r="E103" s="27"/>
      <c r="F103" s="27"/>
      <c r="G103" s="46">
        <f>SUM(G93:G102)</f>
        <v>1252</v>
      </c>
      <c r="H103" s="27"/>
      <c r="I103" s="27"/>
      <c r="J103" s="27"/>
      <c r="K103" s="50">
        <f>SUM(K93:K102)</f>
        <v>2</v>
      </c>
      <c r="L103" s="27"/>
      <c r="M103" s="27"/>
      <c r="N103" s="27"/>
      <c r="O103" s="47"/>
      <c r="P103" s="27"/>
      <c r="Q103" s="27"/>
      <c r="R103" s="27"/>
      <c r="S103" s="47"/>
      <c r="T103" s="27"/>
      <c r="U103" s="27"/>
      <c r="V103" s="27"/>
      <c r="W103" s="47"/>
      <c r="X103" s="27"/>
      <c r="Y103" s="27"/>
      <c r="Z103" s="27"/>
      <c r="AA103" s="47"/>
      <c r="AB103" s="27"/>
      <c r="AC103" s="27"/>
      <c r="AD103" s="27"/>
      <c r="AE103" s="47"/>
      <c r="AF103" s="27"/>
      <c r="AG103" s="27"/>
      <c r="AH103" s="27"/>
      <c r="AI103" s="47"/>
      <c r="AJ103" s="27"/>
      <c r="AK103" s="27"/>
      <c r="AL103" s="27"/>
      <c r="AM103" s="47"/>
      <c r="AN103" s="27"/>
      <c r="AO103" s="27"/>
      <c r="AP103" s="27"/>
      <c r="AQ103" s="47"/>
      <c r="AR103" s="27"/>
      <c r="AS103" s="27"/>
      <c r="AT103" s="27"/>
      <c r="AU103" s="47"/>
      <c r="AV103" s="27"/>
      <c r="AW103" s="27"/>
      <c r="AX103" s="27"/>
      <c r="AY103" s="47"/>
      <c r="AZ103" s="27"/>
      <c r="BA103" s="27"/>
      <c r="BB103" s="27"/>
      <c r="BC103" s="47"/>
      <c r="BD103" s="27"/>
      <c r="BE103" s="27"/>
      <c r="BF103" s="27"/>
      <c r="BG103" s="47"/>
      <c r="BH103" s="27"/>
      <c r="BI103" s="27"/>
      <c r="BJ103" s="27"/>
      <c r="BK103" s="47"/>
      <c r="BL103" s="27"/>
      <c r="BM103" s="27"/>
      <c r="BN103" s="27"/>
      <c r="BO103" s="47"/>
      <c r="BP103" s="27"/>
      <c r="BQ103" s="27"/>
      <c r="BR103" s="27"/>
      <c r="BS103" s="47"/>
      <c r="BT103" s="27"/>
      <c r="BU103" s="27"/>
      <c r="BV103" s="27"/>
      <c r="BW103" s="47"/>
      <c r="BX103" s="27"/>
      <c r="BY103" s="27"/>
      <c r="BZ103" s="27"/>
      <c r="CA103" s="47"/>
      <c r="CB103" s="27"/>
      <c r="CC103" s="27"/>
      <c r="CD103" s="27"/>
      <c r="CE103" s="47"/>
      <c r="CF103" s="27"/>
      <c r="CG103" s="27"/>
      <c r="CH103" s="27"/>
      <c r="CI103" s="47"/>
      <c r="CJ103" s="27"/>
      <c r="CK103" s="27"/>
      <c r="CL103" s="27"/>
    </row>
    <row r="104" spans="1:111" s="112" customFormat="1" ht="12.75" customHeight="1" x14ac:dyDescent="0.2">
      <c r="A104" s="36"/>
      <c r="B104" s="37" t="s">
        <v>71</v>
      </c>
      <c r="C104" s="40">
        <f>C103+C91+C79+C72+C63+C53+C37+C16</f>
        <v>15207</v>
      </c>
      <c r="D104" s="111">
        <f>SUM(D7:D103)</f>
        <v>24</v>
      </c>
      <c r="E104" s="111">
        <f t="shared" ref="E104:F104" si="16">SUM(E7:E103)</f>
        <v>12221</v>
      </c>
      <c r="F104" s="111">
        <f t="shared" si="16"/>
        <v>2882</v>
      </c>
      <c r="G104" s="40">
        <f>G103+G91+G79+G72+G63+G53+G37+G16</f>
        <v>15164</v>
      </c>
      <c r="H104" s="111">
        <f t="shared" ref="H104:J104" si="17">SUM(H7:H103)</f>
        <v>24</v>
      </c>
      <c r="I104" s="111">
        <f t="shared" si="17"/>
        <v>12194</v>
      </c>
      <c r="J104" s="111">
        <f t="shared" si="17"/>
        <v>2842</v>
      </c>
      <c r="K104" s="40">
        <f>K103+K91+K79+K72+K63+K53+K37+K16</f>
        <v>43</v>
      </c>
      <c r="L104" s="111">
        <f t="shared" ref="L104" si="18">SUM(L7:L103)</f>
        <v>0</v>
      </c>
      <c r="M104" s="111">
        <f t="shared" ref="M104" si="19">SUM(M7:M103)</f>
        <v>27</v>
      </c>
      <c r="N104" s="111">
        <f t="shared" ref="N104" si="20">SUM(N7:N103)</f>
        <v>40</v>
      </c>
      <c r="O104" s="111">
        <f t="shared" ref="O104" si="21">SUM(O7:O103)</f>
        <v>5391</v>
      </c>
      <c r="P104" s="111">
        <f t="shared" ref="P104" si="22">SUM(P7:P103)</f>
        <v>1</v>
      </c>
      <c r="Q104" s="111">
        <f t="shared" ref="Q104" si="23">SUM(Q7:Q103)</f>
        <v>4357</v>
      </c>
      <c r="R104" s="111">
        <f t="shared" ref="R104" si="24">SUM(R7:R103)</f>
        <v>960</v>
      </c>
      <c r="S104" s="111">
        <f t="shared" ref="S104" si="25">SUM(S7:S103)</f>
        <v>54506</v>
      </c>
      <c r="T104" s="111">
        <f t="shared" ref="T104" si="26">SUM(T7:T103)</f>
        <v>104</v>
      </c>
      <c r="U104" s="111">
        <f t="shared" ref="U104" si="27">SUM(U7:U103)</f>
        <v>42645</v>
      </c>
      <c r="V104" s="111">
        <f t="shared" ref="V104" si="28">SUM(V7:V103)</f>
        <v>14625</v>
      </c>
      <c r="W104" s="111">
        <f t="shared" ref="W104" si="29">SUM(W7:W103)</f>
        <v>59576</v>
      </c>
      <c r="X104" s="111">
        <f t="shared" ref="X104" si="30">SUM(X7:X103)</f>
        <v>51</v>
      </c>
      <c r="Y104" s="111">
        <f t="shared" ref="Y104" si="31">SUM(Y7:Y103)</f>
        <v>46147</v>
      </c>
      <c r="Z104" s="111">
        <f t="shared" ref="Z104" si="32">SUM(Z7:Z103)</f>
        <v>15706</v>
      </c>
      <c r="AA104" s="111">
        <f t="shared" ref="AA104" si="33">SUM(AA7:AA103)</f>
        <v>33879</v>
      </c>
      <c r="AB104" s="111">
        <f t="shared" ref="AB104" si="34">SUM(AB7:AB103)</f>
        <v>49</v>
      </c>
      <c r="AC104" s="111">
        <f t="shared" ref="AC104" si="35">SUM(AC7:AC103)</f>
        <v>27244</v>
      </c>
      <c r="AD104" s="111">
        <f t="shared" ref="AD104" si="36">SUM(AD7:AD103)</f>
        <v>7364</v>
      </c>
      <c r="AE104" s="111">
        <f t="shared" ref="AE104" si="37">SUM(AE7:AE103)</f>
        <v>1516</v>
      </c>
      <c r="AF104" s="111">
        <f t="shared" ref="AF104" si="38">SUM(AF7:AF103)</f>
        <v>0</v>
      </c>
      <c r="AG104" s="111">
        <f t="shared" ref="AG104" si="39">SUM(AG7:AG103)</f>
        <v>1235</v>
      </c>
      <c r="AH104" s="111">
        <f t="shared" ref="AH104" si="40">SUM(AH7:AH103)</f>
        <v>173</v>
      </c>
      <c r="AI104" s="111">
        <f t="shared" ref="AI104" si="41">SUM(AI7:AI103)</f>
        <v>2618</v>
      </c>
      <c r="AJ104" s="111">
        <f t="shared" ref="AJ104" si="42">SUM(AJ7:AJ103)</f>
        <v>0</v>
      </c>
      <c r="AK104" s="111">
        <f t="shared" ref="AK104" si="43">SUM(AK7:AK103)</f>
        <v>2228</v>
      </c>
      <c r="AL104" s="111">
        <f t="shared" ref="AL104" si="44">SUM(AL7:AL103)</f>
        <v>347</v>
      </c>
      <c r="AM104" s="111">
        <f t="shared" ref="AM104" si="45">SUM(AM7:AM103)</f>
        <v>3178</v>
      </c>
      <c r="AN104" s="111">
        <f t="shared" ref="AN104" si="46">SUM(AN7:AN103)</f>
        <v>0</v>
      </c>
      <c r="AO104" s="111">
        <f t="shared" ref="AO104" si="47">SUM(AO7:AO103)</f>
        <v>2329</v>
      </c>
      <c r="AP104" s="111">
        <f t="shared" ref="AP104" si="48">SUM(AP7:AP103)</f>
        <v>741</v>
      </c>
      <c r="AQ104" s="111">
        <f t="shared" ref="AQ104" si="49">SUM(AQ7:AQ103)</f>
        <v>106</v>
      </c>
      <c r="AR104" s="111">
        <f t="shared" ref="AR104" si="50">SUM(AR7:AR103)</f>
        <v>33</v>
      </c>
      <c r="AS104" s="111">
        <f t="shared" ref="AS104" si="51">SUM(AS7:AS103)</f>
        <v>57</v>
      </c>
      <c r="AT104" s="111">
        <f t="shared" ref="AT104" si="52">SUM(AT7:AT103)</f>
        <v>3</v>
      </c>
      <c r="AU104" s="111">
        <f t="shared" ref="AU104" si="53">SUM(AU7:AU103)</f>
        <v>38</v>
      </c>
      <c r="AV104" s="111">
        <f t="shared" ref="AV104" si="54">SUM(AV7:AV103)</f>
        <v>38</v>
      </c>
      <c r="AW104" s="111">
        <f t="shared" ref="AW104" si="55">SUM(AW7:AW103)</f>
        <v>37</v>
      </c>
      <c r="AX104" s="111">
        <f t="shared" ref="AX104" si="56">SUM(AX7:AX103)</f>
        <v>1</v>
      </c>
      <c r="AY104" s="111">
        <f t="shared" ref="AY104" si="57">SUM(AY7:AY103)</f>
        <v>663</v>
      </c>
      <c r="AZ104" s="111">
        <f t="shared" ref="AZ104" si="58">SUM(AZ7:AZ103)</f>
        <v>89</v>
      </c>
      <c r="BA104" s="111">
        <f t="shared" ref="BA104" si="59">SUM(BA7:BA103)</f>
        <v>532</v>
      </c>
      <c r="BB104" s="111">
        <f t="shared" ref="BB104" si="60">SUM(BB7:BB103)</f>
        <v>26</v>
      </c>
      <c r="BC104" s="111">
        <f t="shared" ref="BC104" si="61">SUM(BC7:BC103)</f>
        <v>110</v>
      </c>
      <c r="BD104" s="111">
        <f t="shared" ref="BD104" si="62">SUM(BD7:BD103)</f>
        <v>39</v>
      </c>
      <c r="BE104" s="111">
        <f t="shared" ref="BE104" si="63">SUM(BE7:BE103)</f>
        <v>82</v>
      </c>
      <c r="BF104" s="111">
        <f t="shared" ref="BF104" si="64">SUM(BF7:BF103)</f>
        <v>18</v>
      </c>
      <c r="BG104" s="111">
        <f t="shared" ref="BG104" si="65">SUM(BG7:BG103)</f>
        <v>81</v>
      </c>
      <c r="BH104" s="111">
        <f t="shared" ref="BH104" si="66">SUM(BH7:BH103)</f>
        <v>79</v>
      </c>
      <c r="BI104" s="111">
        <f t="shared" ref="BI104" si="67">SUM(BI7:BI103)</f>
        <v>45</v>
      </c>
      <c r="BJ104" s="111">
        <f t="shared" ref="BJ104" si="68">SUM(BJ7:BJ103)</f>
        <v>2</v>
      </c>
      <c r="BK104" s="111">
        <f t="shared" ref="BK104" si="69">SUM(BK7:BK103)</f>
        <v>263</v>
      </c>
      <c r="BL104" s="111">
        <f t="shared" ref="BL104" si="70">SUM(BL7:BL103)</f>
        <v>261</v>
      </c>
      <c r="BM104" s="111">
        <f t="shared" ref="BM104" si="71">SUM(BM7:BM103)</f>
        <v>197</v>
      </c>
      <c r="BN104" s="111">
        <f t="shared" ref="BN104" si="72">SUM(BN7:BN103)</f>
        <v>32</v>
      </c>
      <c r="BO104" s="111">
        <f t="shared" ref="BO104" si="73">SUM(BO7:BO103)</f>
        <v>0</v>
      </c>
      <c r="BP104" s="111">
        <f t="shared" ref="BP104" si="74">SUM(BP7:BP103)</f>
        <v>0</v>
      </c>
      <c r="BQ104" s="111">
        <f t="shared" ref="BQ104" si="75">SUM(BQ7:BQ103)</f>
        <v>0</v>
      </c>
      <c r="BR104" s="111">
        <f t="shared" ref="BR104" si="76">SUM(BR7:BR103)</f>
        <v>0</v>
      </c>
      <c r="BS104" s="111">
        <f t="shared" ref="BS104" si="77">SUM(BS7:BS103)</f>
        <v>0</v>
      </c>
      <c r="BT104" s="111">
        <f t="shared" ref="BT104" si="78">SUM(BT7:BT103)</f>
        <v>0</v>
      </c>
      <c r="BU104" s="111">
        <f t="shared" ref="BU104" si="79">SUM(BU7:BU103)</f>
        <v>0</v>
      </c>
      <c r="BV104" s="111">
        <f t="shared" ref="BV104" si="80">SUM(BV7:BV103)</f>
        <v>0</v>
      </c>
      <c r="BW104" s="111">
        <f t="shared" ref="BW104" si="81">SUM(BW7:BW103)</f>
        <v>0</v>
      </c>
      <c r="BX104" s="111">
        <f t="shared" ref="BX104" si="82">SUM(BX7:BX103)</f>
        <v>0</v>
      </c>
      <c r="BY104" s="111">
        <f t="shared" ref="BY104" si="83">SUM(BY7:BY103)</f>
        <v>0</v>
      </c>
      <c r="BZ104" s="111">
        <f t="shared" ref="BZ104" si="84">SUM(BZ7:BZ103)</f>
        <v>0</v>
      </c>
      <c r="CA104" s="111">
        <f t="shared" ref="CA104" si="85">SUM(CA7:CA103)</f>
        <v>0</v>
      </c>
      <c r="CB104" s="111">
        <f t="shared" ref="CB104" si="86">SUM(CB7:CB103)</f>
        <v>0</v>
      </c>
      <c r="CC104" s="111">
        <f t="shared" ref="CC104" si="87">SUM(CC7:CC103)</f>
        <v>0</v>
      </c>
      <c r="CD104" s="111">
        <f t="shared" ref="CD104" si="88">SUM(CD7:CD103)</f>
        <v>0</v>
      </c>
      <c r="CE104" s="111">
        <f t="shared" ref="CE104" si="89">SUM(CE7:CE103)</f>
        <v>0</v>
      </c>
      <c r="CF104" s="111">
        <f t="shared" ref="CF104" si="90">SUM(CF7:CF103)</f>
        <v>0</v>
      </c>
      <c r="CG104" s="111">
        <f t="shared" ref="CG104" si="91">SUM(CG7:CG103)</f>
        <v>0</v>
      </c>
      <c r="CH104" s="111">
        <f t="shared" ref="CH104" si="92">SUM(CH7:CH103)</f>
        <v>0</v>
      </c>
      <c r="CI104" s="111">
        <f t="shared" ref="CI104" si="93">SUM(CI7:CI103)</f>
        <v>0</v>
      </c>
      <c r="CJ104" s="111">
        <f t="shared" ref="CJ104" si="94">SUM(CJ7:CJ103)</f>
        <v>0</v>
      </c>
      <c r="CK104" s="111">
        <f t="shared" ref="CK104" si="95">SUM(CK7:CK103)</f>
        <v>0</v>
      </c>
      <c r="CL104" s="111">
        <f t="shared" ref="CL104" si="96">SUM(CL7:CL103)</f>
        <v>0</v>
      </c>
    </row>
    <row r="105" spans="1:111" ht="12.75" customHeight="1" x14ac:dyDescent="0.2">
      <c r="A105" s="129"/>
      <c r="B105" s="129"/>
      <c r="C105" s="125"/>
      <c r="D105" s="131"/>
      <c r="E105" s="131"/>
      <c r="F105" s="131"/>
      <c r="G105" s="131"/>
      <c r="H105" s="131"/>
      <c r="I105" s="131"/>
      <c r="J105" s="131"/>
      <c r="K105" s="125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</row>
    <row r="106" spans="1:111" ht="12.75" customHeight="1" x14ac:dyDescent="0.2">
      <c r="A106" s="120"/>
      <c r="B106" s="120"/>
      <c r="C106" s="125"/>
      <c r="D106" s="131"/>
      <c r="E106" s="131">
        <f>I104+M104</f>
        <v>12221</v>
      </c>
      <c r="F106" s="131">
        <f>J104+N104</f>
        <v>2882</v>
      </c>
      <c r="G106" s="131"/>
      <c r="H106" s="131"/>
      <c r="I106" s="131"/>
      <c r="J106" s="131"/>
      <c r="K106" s="125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</row>
    <row r="107" spans="1:111" ht="12.75" customHeight="1" x14ac:dyDescent="0.2">
      <c r="A107" s="120"/>
      <c r="B107" s="120"/>
      <c r="C107" s="125"/>
      <c r="D107" s="131"/>
      <c r="E107" s="131"/>
      <c r="F107" s="131"/>
      <c r="G107" s="131"/>
      <c r="H107" s="131"/>
      <c r="I107" s="131"/>
      <c r="J107" s="131"/>
      <c r="K107" s="125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</row>
    <row r="108" spans="1:111" ht="12.75" customHeight="1" x14ac:dyDescent="0.2">
      <c r="A108" s="120"/>
      <c r="B108" s="120"/>
      <c r="C108" s="125"/>
      <c r="D108" s="131"/>
      <c r="E108" s="131"/>
      <c r="F108" s="131"/>
      <c r="G108" s="131"/>
      <c r="H108" s="131"/>
      <c r="I108" s="131"/>
      <c r="J108" s="131"/>
      <c r="K108" s="125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1"/>
      <c r="CL108" s="131"/>
    </row>
    <row r="109" spans="1:111" ht="24.75" customHeight="1" x14ac:dyDescent="0.2">
      <c r="A109" s="120"/>
      <c r="B109" s="120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</row>
    <row r="110" spans="1:111" x14ac:dyDescent="0.2">
      <c r="A110" s="120"/>
      <c r="B110" s="120"/>
      <c r="C110" s="25"/>
      <c r="D110" s="11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</row>
    <row r="111" spans="1:111" x14ac:dyDescent="0.2">
      <c r="A111" s="120"/>
      <c r="B111" s="120"/>
      <c r="C111" s="25"/>
      <c r="D111" s="11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</row>
    <row r="112" spans="1:111" x14ac:dyDescent="0.2">
      <c r="A112" s="120"/>
      <c r="B112" s="120"/>
      <c r="C112" s="25"/>
      <c r="D112" s="11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</row>
    <row r="113" spans="1:111" x14ac:dyDescent="0.2">
      <c r="A113" s="120"/>
      <c r="B113" s="120"/>
      <c r="C113" s="25"/>
      <c r="D113" s="11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</row>
    <row r="114" spans="1:111" x14ac:dyDescent="0.2">
      <c r="A114" s="121"/>
      <c r="B114" s="122"/>
      <c r="C114" s="25"/>
      <c r="D114" s="11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</row>
    <row r="115" spans="1:111" ht="14.25" x14ac:dyDescent="0.2">
      <c r="A115" s="123"/>
      <c r="B115" s="124"/>
      <c r="C115" s="25"/>
      <c r="D115" s="11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</row>
    <row r="116" spans="1:111" x14ac:dyDescent="0.2">
      <c r="A116" s="25"/>
      <c r="B116" s="25"/>
      <c r="C116" s="25"/>
      <c r="D116" s="11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</row>
    <row r="117" spans="1:111" x14ac:dyDescent="0.2">
      <c r="A117" s="25"/>
      <c r="B117" s="25"/>
      <c r="C117" s="25"/>
      <c r="D117" s="11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</row>
    <row r="118" spans="1:111" x14ac:dyDescent="0.2">
      <c r="A118" s="25"/>
      <c r="B118" s="25"/>
      <c r="C118" s="25"/>
      <c r="D118" s="11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</row>
    <row r="119" spans="1:111" x14ac:dyDescent="0.2">
      <c r="A119" s="25"/>
      <c r="B119" s="25"/>
      <c r="C119" s="25"/>
      <c r="D119" s="11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</row>
    <row r="120" spans="1:111" x14ac:dyDescent="0.2">
      <c r="A120" s="25"/>
      <c r="B120" s="25"/>
      <c r="C120" s="25"/>
      <c r="D120" s="11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</row>
    <row r="121" spans="1:111" x14ac:dyDescent="0.2">
      <c r="A121" s="25"/>
      <c r="B121" s="25"/>
      <c r="C121" s="25"/>
      <c r="D121" s="11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</row>
    <row r="122" spans="1:111" x14ac:dyDescent="0.2">
      <c r="A122" s="38"/>
      <c r="B122" s="38"/>
      <c r="C122" s="38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</row>
    <row r="123" spans="1:111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</row>
    <row r="124" spans="1:111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</row>
    <row r="125" spans="1:111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</row>
    <row r="126" spans="1:111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</row>
    <row r="127" spans="1:111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</row>
    <row r="128" spans="1:111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</row>
    <row r="129" spans="1:111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</row>
    <row r="130" spans="1:111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</row>
    <row r="131" spans="1:111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</row>
    <row r="132" spans="1:111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</row>
    <row r="133" spans="1:111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</row>
    <row r="134" spans="1:111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</row>
    <row r="135" spans="1:111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</row>
    <row r="136" spans="1:111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</row>
    <row r="137" spans="1:111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</row>
    <row r="138" spans="1:111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</row>
    <row r="139" spans="1:111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</row>
    <row r="140" spans="1:111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</row>
    <row r="141" spans="1:111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</row>
    <row r="142" spans="1:111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</row>
    <row r="143" spans="1:111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</row>
    <row r="144" spans="1:111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</row>
    <row r="145" spans="1:111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</row>
    <row r="146" spans="1:111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</row>
    <row r="147" spans="1:111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</row>
    <row r="148" spans="1:111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</row>
    <row r="149" spans="1:111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</row>
    <row r="150" spans="1:111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</row>
    <row r="151" spans="1:111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</row>
    <row r="152" spans="1:111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</row>
    <row r="153" spans="1:111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</row>
    <row r="154" spans="1:111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</row>
    <row r="155" spans="1:111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</row>
    <row r="156" spans="1:111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</row>
    <row r="157" spans="1:111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</row>
    <row r="158" spans="1:111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</row>
    <row r="159" spans="1:111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</row>
    <row r="160" spans="1:111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</row>
    <row r="161" spans="1:111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</row>
    <row r="162" spans="1:11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</row>
    <row r="163" spans="1:11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</row>
    <row r="164" spans="1:11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</row>
    <row r="165" spans="1:11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</row>
    <row r="166" spans="1:11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</row>
    <row r="167" spans="1:11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</row>
    <row r="168" spans="1:11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</row>
    <row r="169" spans="1:11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</row>
    <row r="170" spans="1:11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</row>
    <row r="171" spans="1:11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</row>
    <row r="172" spans="1:11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</row>
    <row r="173" spans="1:11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</row>
    <row r="174" spans="1:11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</row>
    <row r="175" spans="1:11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</row>
    <row r="176" spans="1:11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</row>
    <row r="177" spans="1:11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</row>
    <row r="178" spans="1:11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</row>
    <row r="179" spans="1:11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</row>
    <row r="180" spans="1:11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</row>
    <row r="181" spans="1:11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</row>
    <row r="182" spans="1:11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</row>
    <row r="183" spans="1:11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</row>
    <row r="184" spans="1:11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</row>
    <row r="185" spans="1:11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</row>
    <row r="186" spans="1:11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</row>
    <row r="187" spans="1:11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</row>
    <row r="188" spans="1:11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</row>
    <row r="189" spans="1:11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</row>
    <row r="190" spans="1:11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</row>
    <row r="191" spans="1:11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</row>
    <row r="192" spans="1:11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</row>
    <row r="193" spans="1:11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</row>
    <row r="194" spans="1:11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</row>
    <row r="195" spans="1:11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</row>
    <row r="196" spans="1:11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</row>
    <row r="197" spans="1:11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</row>
    <row r="198" spans="1:11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</row>
    <row r="199" spans="1:11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</row>
    <row r="200" spans="1:11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</row>
    <row r="201" spans="1:11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</row>
    <row r="202" spans="1:11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</row>
    <row r="203" spans="1:11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</row>
    <row r="204" spans="1:11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</row>
    <row r="205" spans="1:11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</row>
    <row r="206" spans="1:11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</row>
    <row r="207" spans="1:11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</row>
    <row r="208" spans="1:11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</row>
    <row r="209" spans="1:11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</row>
    <row r="210" spans="1:11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</row>
    <row r="211" spans="1:11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</row>
    <row r="212" spans="1:11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</row>
    <row r="213" spans="1:11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</row>
    <row r="214" spans="1:11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</row>
    <row r="215" spans="1:11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</row>
    <row r="216" spans="1:11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</row>
    <row r="217" spans="1:11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</row>
    <row r="218" spans="1:11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</row>
    <row r="219" spans="1:11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</row>
    <row r="220" spans="1:11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</row>
    <row r="221" spans="1:11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</row>
    <row r="222" spans="1:11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</row>
    <row r="223" spans="1:11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</row>
    <row r="224" spans="1:11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</row>
    <row r="225" spans="1:11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</row>
    <row r="226" spans="1:11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</row>
    <row r="227" spans="1:11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</row>
    <row r="228" spans="1:11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</row>
    <row r="229" spans="1:11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</row>
    <row r="230" spans="1:11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</row>
    <row r="231" spans="1:11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</row>
    <row r="232" spans="1:11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</row>
    <row r="233" spans="1:11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</row>
    <row r="234" spans="1:11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</row>
    <row r="235" spans="1:11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</row>
    <row r="236" spans="1:11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</row>
    <row r="237" spans="1:11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</row>
    <row r="238" spans="1:11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</row>
    <row r="239" spans="1:11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</row>
    <row r="240" spans="1:11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</row>
    <row r="241" spans="1:11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</row>
    <row r="242" spans="1:11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</row>
    <row r="243" spans="1:11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</row>
    <row r="244" spans="1:11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</row>
    <row r="245" spans="1:11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</row>
    <row r="246" spans="1:11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</row>
    <row r="247" spans="1:11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</row>
    <row r="248" spans="1:11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</row>
    <row r="249" spans="1:11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</row>
    <row r="250" spans="1:11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</row>
    <row r="251" spans="1:11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</row>
    <row r="252" spans="1:11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</row>
    <row r="253" spans="1:11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</row>
    <row r="254" spans="1:11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</row>
    <row r="255" spans="1:11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</row>
    <row r="256" spans="1:11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</row>
    <row r="257" spans="1:11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</row>
    <row r="258" spans="1:11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</row>
    <row r="259" spans="1:11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</row>
    <row r="260" spans="1:11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</row>
    <row r="261" spans="1:11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</row>
    <row r="262" spans="1:11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</row>
    <row r="263" spans="1:11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</row>
    <row r="264" spans="1:11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</row>
    <row r="265" spans="1:11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</row>
    <row r="266" spans="1:11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</row>
    <row r="267" spans="1:11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</row>
    <row r="268" spans="1:11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</row>
    <row r="269" spans="1:11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</row>
    <row r="270" spans="1:11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</row>
    <row r="271" spans="1:11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</row>
    <row r="272" spans="1:11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</row>
    <row r="273" spans="1:11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</row>
    <row r="274" spans="1:11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</row>
    <row r="275" spans="1:11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</row>
    <row r="276" spans="1:11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</row>
    <row r="277" spans="1:11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</row>
    <row r="278" spans="1:11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</row>
    <row r="279" spans="1:11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</row>
    <row r="280" spans="1:11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</row>
    <row r="281" spans="1:11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</row>
    <row r="282" spans="1:11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</row>
    <row r="283" spans="1:11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</row>
    <row r="284" spans="1:11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</row>
    <row r="285" spans="1:11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</row>
    <row r="286" spans="1:11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</row>
    <row r="287" spans="1:11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</row>
    <row r="288" spans="1:11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</row>
    <row r="289" spans="1:111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</row>
    <row r="290" spans="1:111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</row>
    <row r="291" spans="1:111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</row>
    <row r="292" spans="1:111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</row>
    <row r="293" spans="1:111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</row>
    <row r="294" spans="1:111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</row>
    <row r="295" spans="1:111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</row>
    <row r="296" spans="1:111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</row>
    <row r="297" spans="1:111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</row>
    <row r="298" spans="1:11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</row>
    <row r="299" spans="1:11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</row>
    <row r="300" spans="1:111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</row>
    <row r="301" spans="1:11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</row>
    <row r="302" spans="1:111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</row>
    <row r="303" spans="1:111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</row>
    <row r="304" spans="1:111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</row>
    <row r="305" spans="1:111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</row>
    <row r="306" spans="1:111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</row>
    <row r="307" spans="1:11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</row>
    <row r="308" spans="1:11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</row>
    <row r="309" spans="1:11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</row>
    <row r="310" spans="1:11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</row>
    <row r="311" spans="1:11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</row>
    <row r="312" spans="1:11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</row>
    <row r="313" spans="1:11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</row>
    <row r="314" spans="1:11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</row>
    <row r="315" spans="1:11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</row>
    <row r="316" spans="1:11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</row>
    <row r="317" spans="1:11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</row>
    <row r="318" spans="1:11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</row>
    <row r="319" spans="1:11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</row>
    <row r="320" spans="1:11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</row>
    <row r="321" spans="1:111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</row>
    <row r="322" spans="1:111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</row>
    <row r="323" spans="1:111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</row>
    <row r="324" spans="1:111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</row>
    <row r="325" spans="1:111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</row>
    <row r="326" spans="1:111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</row>
    <row r="327" spans="1:111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</row>
    <row r="328" spans="1:111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</row>
    <row r="329" spans="1:111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</row>
    <row r="330" spans="1:111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</row>
    <row r="331" spans="1:111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</row>
    <row r="332" spans="1:111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</row>
    <row r="333" spans="1:111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</row>
    <row r="334" spans="1:111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</row>
    <row r="335" spans="1:111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</row>
    <row r="336" spans="1:111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</row>
    <row r="337" spans="1:111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</row>
    <row r="338" spans="1:111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</row>
    <row r="339" spans="1:111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</row>
    <row r="340" spans="1:111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</row>
    <row r="341" spans="1:111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</row>
    <row r="342" spans="1:111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</row>
    <row r="343" spans="1:111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</row>
    <row r="344" spans="1:11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</row>
    <row r="345" spans="1:111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</row>
    <row r="346" spans="1:11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</row>
    <row r="347" spans="1:111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</row>
    <row r="348" spans="1:111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</row>
    <row r="349" spans="1:111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</row>
    <row r="350" spans="1:111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</row>
    <row r="351" spans="1:111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</row>
    <row r="352" spans="1:111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</row>
    <row r="353" spans="1:111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</row>
    <row r="354" spans="1:111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</row>
    <row r="355" spans="1:111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</row>
    <row r="356" spans="1:111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</row>
    <row r="357" spans="1:111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</row>
    <row r="358" spans="1:111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</row>
    <row r="359" spans="1:111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</row>
    <row r="360" spans="1:111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</row>
    <row r="361" spans="1:111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</row>
    <row r="362" spans="1:111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</row>
    <row r="363" spans="1:111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</row>
    <row r="364" spans="1:111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</row>
    <row r="365" spans="1:111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</row>
    <row r="366" spans="1:111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</row>
    <row r="367" spans="1:111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</row>
    <row r="368" spans="1:111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</row>
    <row r="369" spans="1:111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</row>
    <row r="370" spans="1:111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</row>
    <row r="371" spans="1:111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</row>
    <row r="372" spans="1:111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</row>
    <row r="373" spans="1:111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</row>
    <row r="374" spans="1:111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</row>
    <row r="375" spans="1:111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</row>
    <row r="376" spans="1:111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</row>
    <row r="377" spans="1:111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</row>
    <row r="378" spans="1:111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</row>
    <row r="379" spans="1:111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</row>
    <row r="380" spans="1:111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</row>
    <row r="381" spans="1:111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</row>
    <row r="382" spans="1:111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</row>
    <row r="383" spans="1:111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</row>
    <row r="384" spans="1:111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</row>
    <row r="385" spans="1:111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</row>
    <row r="386" spans="1:111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</row>
    <row r="387" spans="1:111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</row>
    <row r="388" spans="1:111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</row>
    <row r="389" spans="1:111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</row>
    <row r="390" spans="1:111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</row>
    <row r="391" spans="1:111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</row>
    <row r="392" spans="1:111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</row>
    <row r="393" spans="1:111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</row>
    <row r="394" spans="1:111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</row>
    <row r="395" spans="1:111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</row>
    <row r="396" spans="1:111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</row>
    <row r="397" spans="1:111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</row>
    <row r="398" spans="1:111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</row>
    <row r="399" spans="1:111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</row>
    <row r="400" spans="1:111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</row>
    <row r="401" spans="1:111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</row>
    <row r="402" spans="1:111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</row>
    <row r="403" spans="1:111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</row>
    <row r="404" spans="1:111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</row>
    <row r="405" spans="1:111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</row>
    <row r="406" spans="1:111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</row>
    <row r="407" spans="1:111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</row>
    <row r="408" spans="1:111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</row>
    <row r="409" spans="1:111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</row>
    <row r="410" spans="1:111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</row>
    <row r="411" spans="1:111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</row>
    <row r="412" spans="1:111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</row>
    <row r="413" spans="1:111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</row>
    <row r="414" spans="1:111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</row>
    <row r="415" spans="1:111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</row>
    <row r="416" spans="1:111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</row>
    <row r="417" spans="1:111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</row>
    <row r="418" spans="1:111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</row>
    <row r="419" spans="1:111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</row>
    <row r="420" spans="1:111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</row>
    <row r="421" spans="1:111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</row>
    <row r="422" spans="1:111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</row>
    <row r="423" spans="1:111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</row>
    <row r="424" spans="1:111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</row>
    <row r="425" spans="1:111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</row>
    <row r="426" spans="1:111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</row>
    <row r="427" spans="1:111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</row>
    <row r="428" spans="1:111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</row>
    <row r="429" spans="1:111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</row>
    <row r="430" spans="1:111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</row>
    <row r="431" spans="1:111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</row>
    <row r="432" spans="1:111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</row>
    <row r="433" spans="1:111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</row>
    <row r="434" spans="1:111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</row>
    <row r="435" spans="1:111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</row>
    <row r="436" spans="1:111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</row>
    <row r="437" spans="1:111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</row>
    <row r="438" spans="1:11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</row>
    <row r="439" spans="1:111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</row>
    <row r="440" spans="1:11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</row>
    <row r="441" spans="1:111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</row>
    <row r="442" spans="1:111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</row>
    <row r="443" spans="1:11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</row>
    <row r="444" spans="1:111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</row>
    <row r="445" spans="1:111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</row>
    <row r="446" spans="1:111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</row>
    <row r="447" spans="1:111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</row>
    <row r="448" spans="1:111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</row>
    <row r="449" spans="1:111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</row>
    <row r="450" spans="1:111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</row>
    <row r="451" spans="1:111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</row>
    <row r="452" spans="1:111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</row>
    <row r="453" spans="1:111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</row>
    <row r="454" spans="1:111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</row>
    <row r="455" spans="1:111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</row>
    <row r="456" spans="1:111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</row>
    <row r="457" spans="1:111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</row>
    <row r="458" spans="1:111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</row>
    <row r="459" spans="1:111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</row>
    <row r="460" spans="1:111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</row>
    <row r="461" spans="1:111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</row>
    <row r="462" spans="1:111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</row>
    <row r="463" spans="1:111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</row>
    <row r="464" spans="1:111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</row>
    <row r="465" spans="1:111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</row>
    <row r="466" spans="1:111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</row>
    <row r="467" spans="1:111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</row>
    <row r="468" spans="1:111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</row>
    <row r="469" spans="1:111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</row>
    <row r="470" spans="1:111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</row>
    <row r="471" spans="1:111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</row>
    <row r="472" spans="1:111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</row>
    <row r="473" spans="1:111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</row>
    <row r="474" spans="1:111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</row>
    <row r="475" spans="1:111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</row>
    <row r="476" spans="1:111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</row>
    <row r="477" spans="1:111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</row>
    <row r="478" spans="1:111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</row>
    <row r="479" spans="1:111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</row>
    <row r="480" spans="1:111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</row>
    <row r="481" spans="1:111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</row>
    <row r="482" spans="1:111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</row>
    <row r="483" spans="1:111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</row>
    <row r="484" spans="1:111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</row>
    <row r="485" spans="1:111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</row>
    <row r="486" spans="1:111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</row>
    <row r="487" spans="1:111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</row>
    <row r="488" spans="1:111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</row>
    <row r="489" spans="1:111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</row>
    <row r="490" spans="1:111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</row>
    <row r="491" spans="1:111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</row>
    <row r="492" spans="1:111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</row>
    <row r="493" spans="1:111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</row>
    <row r="494" spans="1:111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</row>
    <row r="495" spans="1:111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</row>
    <row r="496" spans="1:111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</row>
    <row r="497" spans="1:111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</row>
    <row r="498" spans="1:111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</row>
    <row r="499" spans="1:111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</row>
    <row r="500" spans="1:111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</row>
    <row r="501" spans="1:111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</row>
    <row r="502" spans="1:111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</row>
    <row r="503" spans="1:111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</row>
    <row r="504" spans="1:111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</row>
    <row r="505" spans="1:111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</row>
    <row r="506" spans="1:111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</row>
    <row r="507" spans="1:111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</row>
    <row r="508" spans="1:111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</row>
    <row r="509" spans="1:111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</row>
    <row r="510" spans="1:111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</row>
    <row r="511" spans="1:111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</row>
    <row r="512" spans="1:111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</row>
    <row r="513" spans="1:111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</row>
    <row r="514" spans="1:111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</row>
    <row r="515" spans="1:111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</row>
    <row r="516" spans="1:111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</row>
    <row r="517" spans="1:111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</row>
    <row r="518" spans="1:111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</row>
    <row r="519" spans="1:111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</row>
    <row r="520" spans="1:111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</row>
    <row r="521" spans="1:111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</row>
    <row r="522" spans="1:111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</row>
    <row r="523" spans="1:111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</row>
    <row r="524" spans="1:111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</row>
    <row r="525" spans="1:111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</row>
    <row r="526" spans="1:111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</row>
    <row r="527" spans="1:111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</row>
    <row r="528" spans="1:111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</row>
    <row r="529" spans="1:111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</row>
    <row r="530" spans="1:111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</row>
    <row r="531" spans="1:111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</row>
    <row r="532" spans="1:111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</row>
    <row r="533" spans="1:11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</row>
    <row r="534" spans="1:11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</row>
    <row r="535" spans="1:111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</row>
    <row r="536" spans="1:111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</row>
    <row r="537" spans="1:111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</row>
    <row r="538" spans="1:111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</row>
    <row r="539" spans="1:111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</row>
    <row r="540" spans="1:111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</row>
    <row r="541" spans="1:111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</row>
    <row r="542" spans="1:111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</row>
    <row r="543" spans="1:111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</row>
    <row r="544" spans="1:111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</row>
    <row r="545" spans="1:111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</row>
    <row r="546" spans="1:111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</row>
    <row r="547" spans="1:111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</row>
    <row r="548" spans="1:111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</row>
    <row r="549" spans="1:111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</row>
    <row r="550" spans="1:111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</row>
    <row r="551" spans="1:111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</row>
    <row r="552" spans="1:111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</row>
    <row r="553" spans="1:111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</row>
    <row r="554" spans="1:111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</row>
    <row r="555" spans="1:111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</row>
    <row r="556" spans="1:111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</row>
    <row r="557" spans="1:111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</row>
    <row r="558" spans="1:111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</row>
    <row r="559" spans="1:111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</row>
    <row r="560" spans="1:111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</row>
    <row r="561" spans="1:111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</row>
    <row r="562" spans="1:111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</row>
    <row r="563" spans="1:111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</row>
    <row r="564" spans="1:111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</row>
    <row r="565" spans="1:111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</row>
    <row r="566" spans="1:111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</row>
    <row r="567" spans="1:111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  <c r="DG567" s="39"/>
    </row>
    <row r="568" spans="1:111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</row>
    <row r="569" spans="1:111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  <c r="DG569" s="39"/>
    </row>
    <row r="570" spans="1:111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  <c r="DG570" s="39"/>
    </row>
    <row r="571" spans="1:111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</row>
    <row r="572" spans="1:111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</row>
    <row r="573" spans="1:111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  <c r="DG573" s="39"/>
    </row>
    <row r="574" spans="1:111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</row>
    <row r="575" spans="1:111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</row>
    <row r="576" spans="1:111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</row>
  </sheetData>
  <sheetProtection selectLockedCells="1" selectUnlockedCells="1"/>
  <mergeCells count="70">
    <mergeCell ref="BW3:BZ3"/>
    <mergeCell ref="CF4:CH4"/>
    <mergeCell ref="CE4:CE5"/>
    <mergeCell ref="CB4:CD4"/>
    <mergeCell ref="CA4:CA5"/>
    <mergeCell ref="BX4:BZ4"/>
    <mergeCell ref="BW4:BW5"/>
    <mergeCell ref="CE3:CH3"/>
    <mergeCell ref="CA3:CD3"/>
    <mergeCell ref="A2:XFD2"/>
    <mergeCell ref="AZ4:BB4"/>
    <mergeCell ref="AY3:BB3"/>
    <mergeCell ref="BC3:BF3"/>
    <mergeCell ref="BC4:BC5"/>
    <mergeCell ref="BD4:BF4"/>
    <mergeCell ref="BS3:BV3"/>
    <mergeCell ref="BS4:BS5"/>
    <mergeCell ref="BT4:BV4"/>
    <mergeCell ref="BL4:BN4"/>
    <mergeCell ref="BG3:BJ3"/>
    <mergeCell ref="O4:O5"/>
    <mergeCell ref="P4:R4"/>
    <mergeCell ref="O3:R3"/>
    <mergeCell ref="AU4:AU5"/>
    <mergeCell ref="AV4:AX4"/>
    <mergeCell ref="AE4:AE5"/>
    <mergeCell ref="AF4:AH4"/>
    <mergeCell ref="AU3:AX3"/>
    <mergeCell ref="AQ4:AQ5"/>
    <mergeCell ref="AR4:AT4"/>
    <mergeCell ref="AM4:AM5"/>
    <mergeCell ref="AN4:AP4"/>
    <mergeCell ref="AM3:AP3"/>
    <mergeCell ref="AY4:AY5"/>
    <mergeCell ref="A3:A5"/>
    <mergeCell ref="A1:CL1"/>
    <mergeCell ref="C4:C5"/>
    <mergeCell ref="D4:F4"/>
    <mergeCell ref="C3:F3"/>
    <mergeCell ref="B3:B5"/>
    <mergeCell ref="BO3:BR3"/>
    <mergeCell ref="BO4:BO5"/>
    <mergeCell ref="BP4:BR4"/>
    <mergeCell ref="AQ3:AT3"/>
    <mergeCell ref="BG4:BG5"/>
    <mergeCell ref="BH4:BJ4"/>
    <mergeCell ref="BK3:BN3"/>
    <mergeCell ref="BK4:BK5"/>
    <mergeCell ref="G3:J3"/>
    <mergeCell ref="G4:G5"/>
    <mergeCell ref="H4:J4"/>
    <mergeCell ref="K3:N3"/>
    <mergeCell ref="K4:K5"/>
    <mergeCell ref="L4:N4"/>
    <mergeCell ref="S3:V3"/>
    <mergeCell ref="S4:S5"/>
    <mergeCell ref="T4:V4"/>
    <mergeCell ref="CI3:CL3"/>
    <mergeCell ref="CI4:CI5"/>
    <mergeCell ref="CJ4:CL4"/>
    <mergeCell ref="W3:Z3"/>
    <mergeCell ref="W4:W5"/>
    <mergeCell ref="X4:Z4"/>
    <mergeCell ref="AA3:AD3"/>
    <mergeCell ref="AA4:AA5"/>
    <mergeCell ref="AB4:AD4"/>
    <mergeCell ref="AE3:AH3"/>
    <mergeCell ref="AI3:AL3"/>
    <mergeCell ref="AI4:AI5"/>
    <mergeCell ref="AJ4:AL4"/>
  </mergeCells>
  <phoneticPr fontId="0" type="noConversion"/>
  <pageMargins left="0.19685039370078741" right="0" top="0.19685039370078741" bottom="0.19685039370078741" header="0.51181102362204722" footer="7.874015748031496E-2"/>
  <pageSetup paperSize="9" scale="16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/>
  <dimension ref="A1:EO331"/>
  <sheetViews>
    <sheetView topLeftCell="A2" zoomScale="85" zoomScaleNormal="85" workbookViewId="0">
      <pane xSplit="1" ySplit="4" topLeftCell="AN84" activePane="bottomRight" state="frozen"/>
      <selection activeCell="A2" sqref="A2"/>
      <selection pane="topRight" activeCell="B2" sqref="B2"/>
      <selection pane="bottomLeft" activeCell="A6" sqref="A6"/>
      <selection pane="bottomRight" activeCell="AZ101" sqref="AZ101"/>
    </sheetView>
  </sheetViews>
  <sheetFormatPr defaultRowHeight="12.75" x14ac:dyDescent="0.2"/>
  <cols>
    <col min="1" max="1" width="5.140625" style="7" customWidth="1"/>
    <col min="2" max="2" width="37.85546875" style="3" customWidth="1"/>
    <col min="3" max="3" width="12.7109375" style="10" customWidth="1"/>
    <col min="4" max="4" width="13.7109375" style="10" customWidth="1"/>
    <col min="5" max="7" width="12.7109375" style="10" customWidth="1"/>
    <col min="8" max="8" width="14.28515625" style="3" customWidth="1"/>
    <col min="9" max="10" width="12.7109375" style="3" customWidth="1"/>
    <col min="11" max="11" width="12.7109375" style="10" customWidth="1"/>
    <col min="12" max="12" width="13.85546875" style="3" customWidth="1"/>
    <col min="13" max="14" width="12.7109375" style="3" customWidth="1"/>
    <col min="15" max="15" width="12.7109375" style="10" customWidth="1"/>
    <col min="16" max="16" width="13.7109375" style="3" customWidth="1"/>
    <col min="17" max="18" width="12.7109375" style="3" customWidth="1"/>
    <col min="19" max="19" width="12.7109375" style="10" customWidth="1"/>
    <col min="20" max="20" width="13.7109375" style="3" customWidth="1"/>
    <col min="21" max="22" width="12.7109375" style="3" customWidth="1"/>
    <col min="23" max="23" width="12.7109375" style="10" customWidth="1"/>
    <col min="24" max="24" width="14.5703125" style="3" customWidth="1"/>
    <col min="25" max="26" width="12.7109375" style="3" customWidth="1"/>
    <col min="27" max="27" width="12.7109375" style="10" customWidth="1"/>
    <col min="28" max="28" width="14.140625" style="3" customWidth="1"/>
    <col min="29" max="30" width="12.7109375" style="3" customWidth="1"/>
    <col min="31" max="35" width="12.7109375" style="10" customWidth="1"/>
    <col min="36" max="36" width="16" style="3" customWidth="1"/>
    <col min="37" max="38" width="12.7109375" style="3" customWidth="1"/>
    <col min="39" max="39" width="12.7109375" style="10" customWidth="1"/>
    <col min="40" max="40" width="14.42578125" style="3" customWidth="1"/>
    <col min="41" max="42" width="12.7109375" style="3" customWidth="1"/>
    <col min="43" max="43" width="12.7109375" style="10" customWidth="1"/>
    <col min="44" max="44" width="14.140625" style="3" customWidth="1"/>
    <col min="45" max="46" width="12.7109375" style="3" customWidth="1"/>
    <col min="47" max="47" width="12.7109375" style="10" customWidth="1"/>
    <col min="48" max="48" width="14.7109375" style="3" customWidth="1"/>
    <col min="49" max="50" width="12.7109375" style="3" customWidth="1"/>
    <col min="51" max="51" width="12.7109375" style="10" customWidth="1"/>
    <col min="52" max="52" width="14.28515625" style="3" customWidth="1"/>
    <col min="53" max="54" width="12.7109375" style="3" customWidth="1"/>
    <col min="55" max="58" width="12.7109375" style="14" customWidth="1"/>
    <col min="59" max="145" width="9.140625" style="14"/>
    <col min="146" max="16384" width="9.140625" style="3"/>
  </cols>
  <sheetData>
    <row r="1" spans="1:145" ht="39" customHeight="1" x14ac:dyDescent="0.2">
      <c r="A1" s="260" t="s">
        <v>49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</row>
    <row r="2" spans="1:145" ht="18.75" customHeight="1" x14ac:dyDescent="0.2">
      <c r="A2" s="223" t="s">
        <v>38</v>
      </c>
      <c r="B2" s="197" t="s">
        <v>59</v>
      </c>
      <c r="C2" s="266" t="s">
        <v>41</v>
      </c>
      <c r="D2" s="266"/>
      <c r="E2" s="266"/>
      <c r="F2" s="266"/>
      <c r="G2" s="254" t="s">
        <v>26</v>
      </c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66" t="s">
        <v>46</v>
      </c>
      <c r="AF2" s="266"/>
      <c r="AG2" s="266"/>
      <c r="AH2" s="266"/>
      <c r="AI2" s="269" t="s">
        <v>26</v>
      </c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146"/>
      <c r="BD2" s="146"/>
      <c r="BE2" s="146"/>
      <c r="BF2" s="147"/>
    </row>
    <row r="3" spans="1:145" ht="39.75" customHeight="1" x14ac:dyDescent="0.2">
      <c r="A3" s="223"/>
      <c r="B3" s="197"/>
      <c r="C3" s="266"/>
      <c r="D3" s="266"/>
      <c r="E3" s="266"/>
      <c r="F3" s="266"/>
      <c r="G3" s="267" t="s">
        <v>64</v>
      </c>
      <c r="H3" s="267"/>
      <c r="I3" s="267"/>
      <c r="J3" s="267"/>
      <c r="K3" s="198" t="s">
        <v>108</v>
      </c>
      <c r="L3" s="198"/>
      <c r="M3" s="198"/>
      <c r="N3" s="198"/>
      <c r="O3" s="198" t="s">
        <v>43</v>
      </c>
      <c r="P3" s="198"/>
      <c r="Q3" s="198"/>
      <c r="R3" s="198"/>
      <c r="S3" s="268" t="s">
        <v>146</v>
      </c>
      <c r="T3" s="268"/>
      <c r="U3" s="268"/>
      <c r="V3" s="268"/>
      <c r="W3" s="198" t="s">
        <v>44</v>
      </c>
      <c r="X3" s="198"/>
      <c r="Y3" s="198"/>
      <c r="Z3" s="198"/>
      <c r="AA3" s="262" t="s">
        <v>45</v>
      </c>
      <c r="AB3" s="263"/>
      <c r="AC3" s="263"/>
      <c r="AD3" s="264"/>
      <c r="AE3" s="266"/>
      <c r="AF3" s="266"/>
      <c r="AG3" s="266"/>
      <c r="AH3" s="266"/>
      <c r="AI3" s="198" t="s">
        <v>65</v>
      </c>
      <c r="AJ3" s="198"/>
      <c r="AK3" s="198"/>
      <c r="AL3" s="198"/>
      <c r="AM3" s="198" t="s">
        <v>113</v>
      </c>
      <c r="AN3" s="198"/>
      <c r="AO3" s="198"/>
      <c r="AP3" s="198"/>
      <c r="AQ3" s="198" t="s">
        <v>108</v>
      </c>
      <c r="AR3" s="198"/>
      <c r="AS3" s="198"/>
      <c r="AT3" s="198"/>
      <c r="AU3" s="198" t="s">
        <v>48</v>
      </c>
      <c r="AV3" s="198"/>
      <c r="AW3" s="198"/>
      <c r="AX3" s="198"/>
      <c r="AY3" s="198" t="s">
        <v>116</v>
      </c>
      <c r="AZ3" s="198"/>
      <c r="BA3" s="198"/>
      <c r="BB3" s="198"/>
      <c r="BC3" s="25"/>
      <c r="BD3" s="25"/>
      <c r="BE3" s="25"/>
      <c r="BF3" s="25"/>
    </row>
    <row r="4" spans="1:145" ht="17.25" customHeight="1" x14ac:dyDescent="0.2">
      <c r="A4" s="223"/>
      <c r="B4" s="197"/>
      <c r="C4" s="265" t="s">
        <v>4</v>
      </c>
      <c r="D4" s="261" t="s">
        <v>40</v>
      </c>
      <c r="E4" s="261"/>
      <c r="F4" s="261"/>
      <c r="G4" s="261" t="s">
        <v>4</v>
      </c>
      <c r="H4" s="198" t="s">
        <v>40</v>
      </c>
      <c r="I4" s="198"/>
      <c r="J4" s="198"/>
      <c r="K4" s="261" t="s">
        <v>4</v>
      </c>
      <c r="L4" s="198" t="s">
        <v>40</v>
      </c>
      <c r="M4" s="198"/>
      <c r="N4" s="198"/>
      <c r="O4" s="261" t="s">
        <v>4</v>
      </c>
      <c r="P4" s="198" t="s">
        <v>40</v>
      </c>
      <c r="Q4" s="198"/>
      <c r="R4" s="198"/>
      <c r="S4" s="261" t="s">
        <v>4</v>
      </c>
      <c r="T4" s="198" t="s">
        <v>40</v>
      </c>
      <c r="U4" s="198"/>
      <c r="V4" s="198"/>
      <c r="W4" s="261" t="s">
        <v>4</v>
      </c>
      <c r="X4" s="198" t="s">
        <v>40</v>
      </c>
      <c r="Y4" s="198"/>
      <c r="Z4" s="198"/>
      <c r="AA4" s="261" t="s">
        <v>4</v>
      </c>
      <c r="AB4" s="198" t="s">
        <v>40</v>
      </c>
      <c r="AC4" s="198"/>
      <c r="AD4" s="198"/>
      <c r="AE4" s="265" t="s">
        <v>4</v>
      </c>
      <c r="AF4" s="261" t="s">
        <v>40</v>
      </c>
      <c r="AG4" s="261"/>
      <c r="AH4" s="261"/>
      <c r="AI4" s="261" t="s">
        <v>4</v>
      </c>
      <c r="AJ4" s="198" t="s">
        <v>40</v>
      </c>
      <c r="AK4" s="198"/>
      <c r="AL4" s="198"/>
      <c r="AM4" s="261" t="s">
        <v>4</v>
      </c>
      <c r="AN4" s="198" t="s">
        <v>40</v>
      </c>
      <c r="AO4" s="198"/>
      <c r="AP4" s="198"/>
      <c r="AQ4" s="261" t="s">
        <v>4</v>
      </c>
      <c r="AR4" s="198" t="s">
        <v>40</v>
      </c>
      <c r="AS4" s="198"/>
      <c r="AT4" s="198"/>
      <c r="AU4" s="261" t="s">
        <v>4</v>
      </c>
      <c r="AV4" s="198" t="s">
        <v>40</v>
      </c>
      <c r="AW4" s="198"/>
      <c r="AX4" s="198"/>
      <c r="AY4" s="261" t="s">
        <v>4</v>
      </c>
      <c r="AZ4" s="198" t="s">
        <v>40</v>
      </c>
      <c r="BA4" s="198"/>
      <c r="BB4" s="198"/>
      <c r="BC4" s="25"/>
      <c r="BD4" s="25"/>
      <c r="BE4" s="25"/>
      <c r="BF4" s="25"/>
    </row>
    <row r="5" spans="1:145" ht="59.25" customHeight="1" x14ac:dyDescent="0.2">
      <c r="A5" s="223"/>
      <c r="B5" s="197"/>
      <c r="C5" s="265"/>
      <c r="D5" s="21" t="s">
        <v>136</v>
      </c>
      <c r="E5" s="21" t="s">
        <v>134</v>
      </c>
      <c r="F5" s="21" t="s">
        <v>135</v>
      </c>
      <c r="G5" s="261"/>
      <c r="H5" s="22" t="s">
        <v>136</v>
      </c>
      <c r="I5" s="22" t="s">
        <v>134</v>
      </c>
      <c r="J5" s="22" t="s">
        <v>135</v>
      </c>
      <c r="K5" s="261"/>
      <c r="L5" s="22" t="s">
        <v>136</v>
      </c>
      <c r="M5" s="22" t="s">
        <v>134</v>
      </c>
      <c r="N5" s="22" t="s">
        <v>135</v>
      </c>
      <c r="O5" s="261"/>
      <c r="P5" s="22" t="s">
        <v>136</v>
      </c>
      <c r="Q5" s="22" t="s">
        <v>134</v>
      </c>
      <c r="R5" s="22" t="s">
        <v>135</v>
      </c>
      <c r="S5" s="261"/>
      <c r="T5" s="22" t="s">
        <v>136</v>
      </c>
      <c r="U5" s="22" t="s">
        <v>134</v>
      </c>
      <c r="V5" s="22" t="s">
        <v>135</v>
      </c>
      <c r="W5" s="261"/>
      <c r="X5" s="22" t="s">
        <v>136</v>
      </c>
      <c r="Y5" s="22" t="s">
        <v>134</v>
      </c>
      <c r="Z5" s="22" t="s">
        <v>135</v>
      </c>
      <c r="AA5" s="261"/>
      <c r="AB5" s="22" t="s">
        <v>136</v>
      </c>
      <c r="AC5" s="22" t="s">
        <v>134</v>
      </c>
      <c r="AD5" s="22" t="s">
        <v>135</v>
      </c>
      <c r="AE5" s="265"/>
      <c r="AF5" s="21" t="s">
        <v>136</v>
      </c>
      <c r="AG5" s="21" t="s">
        <v>134</v>
      </c>
      <c r="AH5" s="21" t="s">
        <v>135</v>
      </c>
      <c r="AI5" s="261"/>
      <c r="AJ5" s="22" t="s">
        <v>136</v>
      </c>
      <c r="AK5" s="22" t="s">
        <v>134</v>
      </c>
      <c r="AL5" s="22" t="s">
        <v>135</v>
      </c>
      <c r="AM5" s="261"/>
      <c r="AN5" s="22" t="s">
        <v>136</v>
      </c>
      <c r="AO5" s="22" t="s">
        <v>134</v>
      </c>
      <c r="AP5" s="22" t="s">
        <v>135</v>
      </c>
      <c r="AQ5" s="261"/>
      <c r="AR5" s="22" t="s">
        <v>136</v>
      </c>
      <c r="AS5" s="22" t="s">
        <v>134</v>
      </c>
      <c r="AT5" s="22" t="s">
        <v>135</v>
      </c>
      <c r="AU5" s="261"/>
      <c r="AV5" s="22" t="s">
        <v>136</v>
      </c>
      <c r="AW5" s="22" t="s">
        <v>134</v>
      </c>
      <c r="AX5" s="22" t="s">
        <v>135</v>
      </c>
      <c r="AY5" s="261"/>
      <c r="AZ5" s="22" t="s">
        <v>136</v>
      </c>
      <c r="BA5" s="22" t="s">
        <v>134</v>
      </c>
      <c r="BB5" s="22" t="s">
        <v>135</v>
      </c>
      <c r="BC5" s="25"/>
      <c r="BD5" s="25"/>
      <c r="BE5" s="25"/>
      <c r="BF5" s="25"/>
    </row>
    <row r="6" spans="1:145" s="13" customFormat="1" ht="15.75" x14ac:dyDescent="0.2">
      <c r="A6" s="108"/>
      <c r="B6" s="23" t="s">
        <v>254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D6" s="25"/>
      <c r="BE6" s="25"/>
      <c r="BF6" s="25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</row>
    <row r="7" spans="1:145" x14ac:dyDescent="0.2">
      <c r="A7" s="109">
        <v>1</v>
      </c>
      <c r="B7" s="109" t="s">
        <v>166</v>
      </c>
      <c r="C7" s="40">
        <f t="shared" ref="C7:C65" si="0">G7+K7+O7+S7+W7+AA7</f>
        <v>2</v>
      </c>
      <c r="D7" s="41">
        <f>SUM(H7+L7+P7+T7+X7+AB7)</f>
        <v>2</v>
      </c>
      <c r="E7" s="41">
        <f>I7+M7+Q7+U7+Y7+AC7</f>
        <v>0</v>
      </c>
      <c r="F7" s="41">
        <f>J7+N7+R7+V7+Z7+AD7</f>
        <v>0</v>
      </c>
      <c r="G7" s="41">
        <f>H7+I7+J7</f>
        <v>0</v>
      </c>
      <c r="H7" s="27"/>
      <c r="I7" s="27"/>
      <c r="J7" s="27"/>
      <c r="K7" s="41">
        <f t="shared" ref="K7:K70" si="1">L7+M7+N7</f>
        <v>0</v>
      </c>
      <c r="L7" s="27"/>
      <c r="M7" s="27"/>
      <c r="N7" s="27"/>
      <c r="O7" s="41">
        <f t="shared" ref="O7:O70" si="2">P7+Q7+R7</f>
        <v>1</v>
      </c>
      <c r="P7" s="27">
        <v>1</v>
      </c>
      <c r="Q7" s="27"/>
      <c r="R7" s="27"/>
      <c r="S7" s="41">
        <f t="shared" ref="S7:S70" si="3">T7+U7+V7</f>
        <v>0</v>
      </c>
      <c r="T7" s="27"/>
      <c r="U7" s="27"/>
      <c r="V7" s="27"/>
      <c r="W7" s="41">
        <f t="shared" ref="W7:W70" si="4">X7+Y7+Z7</f>
        <v>1</v>
      </c>
      <c r="X7" s="27">
        <v>1</v>
      </c>
      <c r="Y7" s="27"/>
      <c r="Z7" s="27"/>
      <c r="AA7" s="41">
        <f t="shared" ref="AA7:AA70" si="5">AB7+AC7+AD7</f>
        <v>0</v>
      </c>
      <c r="AB7" s="27"/>
      <c r="AC7" s="27"/>
      <c r="AD7" s="27"/>
      <c r="AE7" s="40">
        <f t="shared" ref="AE7" si="6">SUM(AI7+AM7+AQ7+AU7+AY7)</f>
        <v>36</v>
      </c>
      <c r="AF7" s="41">
        <f t="shared" ref="AF7" si="7">SUM(AJ7+AN7+AR7+AV7+AZ7)</f>
        <v>36</v>
      </c>
      <c r="AG7" s="41">
        <f t="shared" ref="AG7" si="8">SUM(AK7+AO7+AS7+AW7+BA7)</f>
        <v>0</v>
      </c>
      <c r="AH7" s="41">
        <f t="shared" ref="AH7" si="9">SUM(AL7+AP7+AT7+AX7+BB7)</f>
        <v>0</v>
      </c>
      <c r="AI7" s="41">
        <f t="shared" ref="AI7" si="10">AJ7+AK7+AL7</f>
        <v>36</v>
      </c>
      <c r="AJ7" s="27">
        <v>36</v>
      </c>
      <c r="AK7" s="27"/>
      <c r="AL7" s="27"/>
      <c r="AM7" s="41">
        <f t="shared" ref="AM7:AM70" si="11">AN7+AO7+AP7</f>
        <v>0</v>
      </c>
      <c r="AN7" s="27"/>
      <c r="AO7" s="27"/>
      <c r="AP7" s="27"/>
      <c r="AQ7" s="41">
        <f t="shared" ref="AQ7:AQ70" si="12">AR7+AS7+AT7</f>
        <v>0</v>
      </c>
      <c r="AR7" s="27"/>
      <c r="AS7" s="27"/>
      <c r="AT7" s="27"/>
      <c r="AU7" s="41">
        <f t="shared" ref="AU7:AU39" si="13">AV7+AW7+AX7</f>
        <v>0</v>
      </c>
      <c r="AV7" s="27"/>
      <c r="AW7" s="27"/>
      <c r="AX7" s="27"/>
      <c r="AY7" s="41">
        <f t="shared" ref="AY7:AY39" si="14">AZ7+BA7+BB7</f>
        <v>0</v>
      </c>
      <c r="AZ7" s="27"/>
      <c r="BA7" s="27"/>
      <c r="BB7" s="27"/>
      <c r="BC7" s="25"/>
      <c r="BD7" s="25"/>
      <c r="BE7" s="25"/>
      <c r="BF7" s="25"/>
    </row>
    <row r="8" spans="1:145" x14ac:dyDescent="0.2">
      <c r="A8" s="109">
        <v>2</v>
      </c>
      <c r="B8" s="109" t="s">
        <v>167</v>
      </c>
      <c r="C8" s="40">
        <f t="shared" si="0"/>
        <v>2</v>
      </c>
      <c r="D8" s="41">
        <f t="shared" ref="D8:D16" si="15">SUM(H8+L8+P8+T8+X8+AB8)</f>
        <v>0</v>
      </c>
      <c r="E8" s="41">
        <f t="shared" ref="E8:E16" si="16">I8+M8+Q8+U8+Y8+AC8</f>
        <v>2</v>
      </c>
      <c r="F8" s="41">
        <f t="shared" ref="F8:F16" si="17">J8+N8+R8+V8+Z8+AD8</f>
        <v>0</v>
      </c>
      <c r="G8" s="41">
        <f t="shared" ref="G8:G16" si="18">H8+I8+J8</f>
        <v>0</v>
      </c>
      <c r="H8" s="27"/>
      <c r="I8" s="27"/>
      <c r="J8" s="27"/>
      <c r="K8" s="41">
        <f t="shared" si="1"/>
        <v>0</v>
      </c>
      <c r="L8" s="27"/>
      <c r="M8" s="27"/>
      <c r="N8" s="27"/>
      <c r="O8" s="41">
        <f t="shared" si="2"/>
        <v>0</v>
      </c>
      <c r="P8" s="27"/>
      <c r="Q8" s="27"/>
      <c r="R8" s="27"/>
      <c r="S8" s="41">
        <f t="shared" si="3"/>
        <v>0</v>
      </c>
      <c r="T8" s="27"/>
      <c r="U8" s="27"/>
      <c r="V8" s="27"/>
      <c r="W8" s="41">
        <f t="shared" si="4"/>
        <v>1</v>
      </c>
      <c r="X8" s="27"/>
      <c r="Y8" s="27">
        <v>1</v>
      </c>
      <c r="Z8" s="27"/>
      <c r="AA8" s="41">
        <f t="shared" si="5"/>
        <v>1</v>
      </c>
      <c r="AB8" s="27"/>
      <c r="AC8" s="27">
        <v>1</v>
      </c>
      <c r="AD8" s="27"/>
      <c r="AE8" s="40">
        <f t="shared" ref="AE8:AE16" si="19">SUM(AI8+AM8+AQ8+AU8+AY8)</f>
        <v>31</v>
      </c>
      <c r="AF8" s="41">
        <f t="shared" ref="AF8:AF16" si="20">SUM(AJ8+AN8+AR8+AV8+AZ8)</f>
        <v>30</v>
      </c>
      <c r="AG8" s="41">
        <f t="shared" ref="AG8:AG16" si="21">SUM(AK8+AO8+AS8+AW8+BA8)</f>
        <v>1</v>
      </c>
      <c r="AH8" s="41">
        <f t="shared" ref="AH8:AH16" si="22">SUM(AL8+AP8+AT8+AX8+BB8)</f>
        <v>0</v>
      </c>
      <c r="AI8" s="41">
        <f t="shared" ref="AI8:AI16" si="23">AJ8+AK8+AL8</f>
        <v>29</v>
      </c>
      <c r="AJ8" s="27">
        <v>28</v>
      </c>
      <c r="AK8" s="27">
        <v>1</v>
      </c>
      <c r="AL8" s="27"/>
      <c r="AM8" s="41">
        <f t="shared" si="11"/>
        <v>2</v>
      </c>
      <c r="AN8" s="27">
        <v>2</v>
      </c>
      <c r="AO8" s="27"/>
      <c r="AP8" s="27"/>
      <c r="AQ8" s="41">
        <f t="shared" si="12"/>
        <v>0</v>
      </c>
      <c r="AR8" s="27"/>
      <c r="AS8" s="27"/>
      <c r="AT8" s="27"/>
      <c r="AU8" s="41">
        <f t="shared" si="13"/>
        <v>0</v>
      </c>
      <c r="AV8" s="27"/>
      <c r="AW8" s="27"/>
      <c r="AX8" s="27"/>
      <c r="AY8" s="41">
        <f t="shared" si="14"/>
        <v>0</v>
      </c>
      <c r="AZ8" s="27"/>
      <c r="BA8" s="27"/>
      <c r="BB8" s="27"/>
      <c r="BC8" s="25"/>
      <c r="BD8" s="25"/>
      <c r="BE8" s="25"/>
      <c r="BF8" s="25"/>
    </row>
    <row r="9" spans="1:145" x14ac:dyDescent="0.2">
      <c r="A9" s="109">
        <v>3</v>
      </c>
      <c r="B9" s="109" t="s">
        <v>168</v>
      </c>
      <c r="C9" s="40">
        <f t="shared" si="0"/>
        <v>1</v>
      </c>
      <c r="D9" s="41">
        <f t="shared" si="15"/>
        <v>1</v>
      </c>
      <c r="E9" s="41">
        <f t="shared" si="16"/>
        <v>0</v>
      </c>
      <c r="F9" s="41">
        <f t="shared" si="17"/>
        <v>0</v>
      </c>
      <c r="G9" s="41">
        <f t="shared" si="18"/>
        <v>0</v>
      </c>
      <c r="H9" s="27"/>
      <c r="I9" s="27"/>
      <c r="J9" s="27"/>
      <c r="K9" s="41">
        <f t="shared" si="1"/>
        <v>0</v>
      </c>
      <c r="L9" s="27"/>
      <c r="M9" s="27"/>
      <c r="N9" s="27"/>
      <c r="O9" s="41">
        <f t="shared" si="2"/>
        <v>0</v>
      </c>
      <c r="P9" s="27"/>
      <c r="Q9" s="27"/>
      <c r="R9" s="27"/>
      <c r="S9" s="41">
        <f t="shared" si="3"/>
        <v>0</v>
      </c>
      <c r="T9" s="27"/>
      <c r="U9" s="27"/>
      <c r="V9" s="27"/>
      <c r="W9" s="41">
        <f t="shared" si="4"/>
        <v>1</v>
      </c>
      <c r="X9" s="27">
        <v>1</v>
      </c>
      <c r="Y9" s="27"/>
      <c r="Z9" s="27"/>
      <c r="AA9" s="41">
        <f t="shared" si="5"/>
        <v>0</v>
      </c>
      <c r="AB9" s="27"/>
      <c r="AC9" s="27"/>
      <c r="AD9" s="27"/>
      <c r="AE9" s="40">
        <f t="shared" si="19"/>
        <v>0</v>
      </c>
      <c r="AF9" s="41">
        <f t="shared" si="20"/>
        <v>0</v>
      </c>
      <c r="AG9" s="41">
        <f t="shared" si="21"/>
        <v>0</v>
      </c>
      <c r="AH9" s="41">
        <f t="shared" si="22"/>
        <v>0</v>
      </c>
      <c r="AI9" s="41">
        <f t="shared" si="23"/>
        <v>0</v>
      </c>
      <c r="AJ9" s="27"/>
      <c r="AK9" s="27"/>
      <c r="AL9" s="27"/>
      <c r="AM9" s="41">
        <f t="shared" si="11"/>
        <v>0</v>
      </c>
      <c r="AN9" s="27"/>
      <c r="AO9" s="27"/>
      <c r="AP9" s="27"/>
      <c r="AQ9" s="41">
        <f t="shared" si="12"/>
        <v>0</v>
      </c>
      <c r="AR9" s="27"/>
      <c r="AS9" s="27"/>
      <c r="AT9" s="27"/>
      <c r="AU9" s="41">
        <f t="shared" si="13"/>
        <v>0</v>
      </c>
      <c r="AV9" s="27"/>
      <c r="AW9" s="27"/>
      <c r="AX9" s="27"/>
      <c r="AY9" s="41">
        <f t="shared" si="14"/>
        <v>0</v>
      </c>
      <c r="AZ9" s="27"/>
      <c r="BA9" s="27"/>
      <c r="BB9" s="27"/>
      <c r="BC9" s="25"/>
      <c r="BD9" s="25"/>
      <c r="BE9" s="25"/>
      <c r="BF9" s="25"/>
    </row>
    <row r="10" spans="1:145" x14ac:dyDescent="0.2">
      <c r="A10" s="109">
        <v>4</v>
      </c>
      <c r="B10" s="109" t="s">
        <v>169</v>
      </c>
      <c r="C10" s="40">
        <f t="shared" si="0"/>
        <v>3</v>
      </c>
      <c r="D10" s="41">
        <f t="shared" si="15"/>
        <v>3</v>
      </c>
      <c r="E10" s="41">
        <f t="shared" si="16"/>
        <v>0</v>
      </c>
      <c r="F10" s="41">
        <f t="shared" si="17"/>
        <v>0</v>
      </c>
      <c r="G10" s="41">
        <f t="shared" si="18"/>
        <v>0</v>
      </c>
      <c r="H10" s="27"/>
      <c r="I10" s="27"/>
      <c r="J10" s="27"/>
      <c r="K10" s="41">
        <f t="shared" si="1"/>
        <v>0</v>
      </c>
      <c r="L10" s="27"/>
      <c r="M10" s="27"/>
      <c r="N10" s="27"/>
      <c r="O10" s="41">
        <f t="shared" si="2"/>
        <v>0</v>
      </c>
      <c r="P10" s="27"/>
      <c r="Q10" s="27"/>
      <c r="R10" s="27"/>
      <c r="S10" s="41">
        <f t="shared" si="3"/>
        <v>0</v>
      </c>
      <c r="T10" s="29"/>
      <c r="U10" s="27"/>
      <c r="V10" s="27"/>
      <c r="W10" s="41">
        <f t="shared" si="4"/>
        <v>1</v>
      </c>
      <c r="X10" s="27">
        <v>1</v>
      </c>
      <c r="Y10" s="27"/>
      <c r="Z10" s="27"/>
      <c r="AA10" s="41">
        <f t="shared" si="5"/>
        <v>2</v>
      </c>
      <c r="AB10" s="27">
        <v>2</v>
      </c>
      <c r="AC10" s="27"/>
      <c r="AD10" s="27"/>
      <c r="AE10" s="40">
        <f t="shared" si="19"/>
        <v>40</v>
      </c>
      <c r="AF10" s="41">
        <f t="shared" si="20"/>
        <v>40</v>
      </c>
      <c r="AG10" s="41">
        <f t="shared" si="21"/>
        <v>0</v>
      </c>
      <c r="AH10" s="41">
        <f t="shared" si="22"/>
        <v>0</v>
      </c>
      <c r="AI10" s="41">
        <f t="shared" si="23"/>
        <v>28</v>
      </c>
      <c r="AJ10" s="27">
        <v>28</v>
      </c>
      <c r="AK10" s="27"/>
      <c r="AL10" s="27"/>
      <c r="AM10" s="41">
        <f t="shared" si="11"/>
        <v>0</v>
      </c>
      <c r="AN10" s="27"/>
      <c r="AO10" s="27"/>
      <c r="AP10" s="27"/>
      <c r="AQ10" s="41">
        <f t="shared" si="12"/>
        <v>12</v>
      </c>
      <c r="AR10" s="27">
        <v>12</v>
      </c>
      <c r="AS10" s="27"/>
      <c r="AT10" s="27"/>
      <c r="AU10" s="41">
        <f t="shared" si="13"/>
        <v>0</v>
      </c>
      <c r="AV10" s="27"/>
      <c r="AW10" s="27"/>
      <c r="AX10" s="27"/>
      <c r="AY10" s="41">
        <f t="shared" si="14"/>
        <v>0</v>
      </c>
      <c r="AZ10" s="27"/>
      <c r="BA10" s="27"/>
      <c r="BB10" s="27"/>
      <c r="BC10" s="25"/>
      <c r="BD10" s="25"/>
      <c r="BE10" s="25"/>
      <c r="BF10" s="25"/>
    </row>
    <row r="11" spans="1:145" x14ac:dyDescent="0.2">
      <c r="A11" s="109">
        <v>5</v>
      </c>
      <c r="B11" s="109" t="s">
        <v>170</v>
      </c>
      <c r="C11" s="40">
        <f t="shared" si="0"/>
        <v>1</v>
      </c>
      <c r="D11" s="41">
        <f t="shared" si="15"/>
        <v>1</v>
      </c>
      <c r="E11" s="41">
        <f t="shared" si="16"/>
        <v>0</v>
      </c>
      <c r="F11" s="41">
        <f t="shared" si="17"/>
        <v>0</v>
      </c>
      <c r="G11" s="41">
        <f t="shared" si="18"/>
        <v>0</v>
      </c>
      <c r="H11" s="27"/>
      <c r="I11" s="27"/>
      <c r="J11" s="27"/>
      <c r="K11" s="41">
        <f t="shared" si="1"/>
        <v>0</v>
      </c>
      <c r="L11" s="27"/>
      <c r="M11" s="27"/>
      <c r="N11" s="27"/>
      <c r="O11" s="41">
        <f t="shared" si="2"/>
        <v>0</v>
      </c>
      <c r="P11" s="27"/>
      <c r="Q11" s="27"/>
      <c r="R11" s="27"/>
      <c r="S11" s="41">
        <f t="shared" si="3"/>
        <v>0</v>
      </c>
      <c r="T11" s="27"/>
      <c r="U11" s="27"/>
      <c r="V11" s="27"/>
      <c r="W11" s="41">
        <f t="shared" si="4"/>
        <v>1</v>
      </c>
      <c r="X11" s="27">
        <v>1</v>
      </c>
      <c r="Y11" s="27"/>
      <c r="Z11" s="27"/>
      <c r="AA11" s="41">
        <f t="shared" si="5"/>
        <v>0</v>
      </c>
      <c r="AB11" s="27"/>
      <c r="AC11" s="27"/>
      <c r="AD11" s="27"/>
      <c r="AE11" s="40">
        <f t="shared" si="19"/>
        <v>31</v>
      </c>
      <c r="AF11" s="41">
        <f t="shared" si="20"/>
        <v>31</v>
      </c>
      <c r="AG11" s="41">
        <f t="shared" si="21"/>
        <v>0</v>
      </c>
      <c r="AH11" s="41">
        <f t="shared" si="22"/>
        <v>0</v>
      </c>
      <c r="AI11" s="41">
        <f t="shared" si="23"/>
        <v>28</v>
      </c>
      <c r="AJ11" s="27">
        <v>28</v>
      </c>
      <c r="AK11" s="27"/>
      <c r="AL11" s="27"/>
      <c r="AM11" s="41">
        <f t="shared" si="11"/>
        <v>3</v>
      </c>
      <c r="AN11" s="27">
        <v>3</v>
      </c>
      <c r="AO11" s="27"/>
      <c r="AP11" s="27"/>
      <c r="AQ11" s="41">
        <f t="shared" si="12"/>
        <v>0</v>
      </c>
      <c r="AR11" s="27"/>
      <c r="AS11" s="27"/>
      <c r="AT11" s="27"/>
      <c r="AU11" s="41">
        <f t="shared" si="13"/>
        <v>0</v>
      </c>
      <c r="AV11" s="27"/>
      <c r="AW11" s="27"/>
      <c r="AX11" s="27"/>
      <c r="AY11" s="41">
        <f t="shared" si="14"/>
        <v>0</v>
      </c>
      <c r="AZ11" s="27"/>
      <c r="BA11" s="27"/>
      <c r="BB11" s="27"/>
      <c r="BC11" s="25"/>
      <c r="BD11" s="25"/>
      <c r="BE11" s="25"/>
      <c r="BF11" s="25"/>
    </row>
    <row r="12" spans="1:145" x14ac:dyDescent="0.2">
      <c r="A12" s="109">
        <v>6</v>
      </c>
      <c r="B12" s="109" t="s">
        <v>174</v>
      </c>
      <c r="C12" s="40">
        <f t="shared" si="0"/>
        <v>14</v>
      </c>
      <c r="D12" s="41">
        <f t="shared" si="15"/>
        <v>11</v>
      </c>
      <c r="E12" s="41">
        <f t="shared" si="16"/>
        <v>3</v>
      </c>
      <c r="F12" s="41">
        <f t="shared" si="17"/>
        <v>0</v>
      </c>
      <c r="G12" s="41">
        <f t="shared" si="18"/>
        <v>1</v>
      </c>
      <c r="H12" s="27">
        <v>1</v>
      </c>
      <c r="I12" s="27"/>
      <c r="J12" s="27"/>
      <c r="K12" s="41">
        <f t="shared" si="1"/>
        <v>0</v>
      </c>
      <c r="L12" s="27"/>
      <c r="M12" s="27"/>
      <c r="N12" s="27"/>
      <c r="O12" s="41">
        <f t="shared" si="2"/>
        <v>1</v>
      </c>
      <c r="P12" s="27">
        <v>1</v>
      </c>
      <c r="Q12" s="27"/>
      <c r="R12" s="27"/>
      <c r="S12" s="41">
        <f t="shared" si="3"/>
        <v>1</v>
      </c>
      <c r="T12" s="27">
        <v>1</v>
      </c>
      <c r="U12" s="27"/>
      <c r="V12" s="27"/>
      <c r="W12" s="41">
        <f t="shared" si="4"/>
        <v>1</v>
      </c>
      <c r="X12" s="27">
        <v>1</v>
      </c>
      <c r="Y12" s="27"/>
      <c r="Z12" s="27"/>
      <c r="AA12" s="41">
        <f t="shared" si="5"/>
        <v>10</v>
      </c>
      <c r="AB12" s="27">
        <v>7</v>
      </c>
      <c r="AC12" s="27">
        <v>3</v>
      </c>
      <c r="AD12" s="27"/>
      <c r="AE12" s="40">
        <f t="shared" si="19"/>
        <v>442</v>
      </c>
      <c r="AF12" s="41">
        <f t="shared" si="20"/>
        <v>436</v>
      </c>
      <c r="AG12" s="41">
        <f t="shared" si="21"/>
        <v>6</v>
      </c>
      <c r="AH12" s="41">
        <f t="shared" si="22"/>
        <v>0</v>
      </c>
      <c r="AI12" s="41">
        <f t="shared" si="23"/>
        <v>294</v>
      </c>
      <c r="AJ12" s="27">
        <v>288</v>
      </c>
      <c r="AK12" s="27">
        <v>6</v>
      </c>
      <c r="AL12" s="27"/>
      <c r="AM12" s="41">
        <f t="shared" si="11"/>
        <v>98</v>
      </c>
      <c r="AN12" s="27">
        <v>98</v>
      </c>
      <c r="AO12" s="27"/>
      <c r="AP12" s="27"/>
      <c r="AQ12" s="41">
        <f t="shared" si="12"/>
        <v>21</v>
      </c>
      <c r="AR12" s="27">
        <v>21</v>
      </c>
      <c r="AS12" s="27"/>
      <c r="AT12" s="27"/>
      <c r="AU12" s="41">
        <f t="shared" si="13"/>
        <v>29</v>
      </c>
      <c r="AV12" s="27">
        <v>29</v>
      </c>
      <c r="AW12" s="27"/>
      <c r="AX12" s="27"/>
      <c r="AY12" s="41">
        <f t="shared" si="14"/>
        <v>0</v>
      </c>
      <c r="AZ12" s="27"/>
      <c r="BA12" s="27"/>
      <c r="BB12" s="27"/>
      <c r="BC12" s="25"/>
      <c r="BD12" s="25"/>
      <c r="BE12" s="25"/>
      <c r="BF12" s="25"/>
    </row>
    <row r="13" spans="1:145" x14ac:dyDescent="0.2">
      <c r="A13" s="109">
        <v>7</v>
      </c>
      <c r="B13" s="109" t="s">
        <v>171</v>
      </c>
      <c r="C13" s="40">
        <f t="shared" si="0"/>
        <v>2</v>
      </c>
      <c r="D13" s="41">
        <f t="shared" si="15"/>
        <v>2</v>
      </c>
      <c r="E13" s="41">
        <f t="shared" si="16"/>
        <v>0</v>
      </c>
      <c r="F13" s="41">
        <f t="shared" si="17"/>
        <v>0</v>
      </c>
      <c r="G13" s="41">
        <f t="shared" si="18"/>
        <v>0</v>
      </c>
      <c r="H13" s="27"/>
      <c r="I13" s="27"/>
      <c r="J13" s="27"/>
      <c r="K13" s="41">
        <f t="shared" si="1"/>
        <v>0</v>
      </c>
      <c r="L13" s="27"/>
      <c r="M13" s="27"/>
      <c r="N13" s="27"/>
      <c r="O13" s="41">
        <f t="shared" si="2"/>
        <v>0</v>
      </c>
      <c r="P13" s="27"/>
      <c r="Q13" s="27"/>
      <c r="R13" s="27"/>
      <c r="S13" s="41">
        <f t="shared" si="3"/>
        <v>0</v>
      </c>
      <c r="T13" s="27"/>
      <c r="U13" s="27"/>
      <c r="V13" s="27"/>
      <c r="W13" s="41">
        <f t="shared" si="4"/>
        <v>1</v>
      </c>
      <c r="X13" s="27">
        <v>1</v>
      </c>
      <c r="Y13" s="27"/>
      <c r="Z13" s="27"/>
      <c r="AA13" s="41">
        <f t="shared" si="5"/>
        <v>1</v>
      </c>
      <c r="AB13" s="27">
        <v>1</v>
      </c>
      <c r="AC13" s="27"/>
      <c r="AD13" s="27"/>
      <c r="AE13" s="40">
        <f t="shared" si="19"/>
        <v>57</v>
      </c>
      <c r="AF13" s="41">
        <f t="shared" si="20"/>
        <v>57</v>
      </c>
      <c r="AG13" s="41">
        <f t="shared" si="21"/>
        <v>0</v>
      </c>
      <c r="AH13" s="41">
        <f t="shared" si="22"/>
        <v>0</v>
      </c>
      <c r="AI13" s="41">
        <f t="shared" si="23"/>
        <v>31</v>
      </c>
      <c r="AJ13" s="27">
        <v>31</v>
      </c>
      <c r="AK13" s="27"/>
      <c r="AL13" s="27"/>
      <c r="AM13" s="41">
        <f t="shared" si="11"/>
        <v>26</v>
      </c>
      <c r="AN13" s="27">
        <v>26</v>
      </c>
      <c r="AO13" s="27"/>
      <c r="AP13" s="27"/>
      <c r="AQ13" s="41">
        <f t="shared" si="12"/>
        <v>0</v>
      </c>
      <c r="AR13" s="27"/>
      <c r="AS13" s="27"/>
      <c r="AT13" s="27"/>
      <c r="AU13" s="41">
        <f t="shared" si="13"/>
        <v>0</v>
      </c>
      <c r="AV13" s="27"/>
      <c r="AW13" s="27"/>
      <c r="AX13" s="27"/>
      <c r="AY13" s="41">
        <f t="shared" si="14"/>
        <v>0</v>
      </c>
      <c r="AZ13" s="27"/>
      <c r="BA13" s="27"/>
      <c r="BB13" s="27"/>
      <c r="BC13" s="25"/>
      <c r="BD13" s="25"/>
      <c r="BE13" s="25"/>
      <c r="BF13" s="25"/>
    </row>
    <row r="14" spans="1:145" x14ac:dyDescent="0.2">
      <c r="A14" s="109">
        <v>8</v>
      </c>
      <c r="B14" s="109" t="s">
        <v>172</v>
      </c>
      <c r="C14" s="40">
        <f t="shared" si="0"/>
        <v>1</v>
      </c>
      <c r="D14" s="41">
        <f t="shared" si="15"/>
        <v>1</v>
      </c>
      <c r="E14" s="41">
        <f t="shared" si="16"/>
        <v>0</v>
      </c>
      <c r="F14" s="41">
        <f t="shared" si="17"/>
        <v>0</v>
      </c>
      <c r="G14" s="41">
        <f t="shared" si="18"/>
        <v>0</v>
      </c>
      <c r="H14" s="27"/>
      <c r="I14" s="27"/>
      <c r="J14" s="27"/>
      <c r="K14" s="41">
        <f t="shared" si="1"/>
        <v>0</v>
      </c>
      <c r="L14" s="27"/>
      <c r="M14" s="27"/>
      <c r="N14" s="27"/>
      <c r="O14" s="41">
        <f t="shared" si="2"/>
        <v>0</v>
      </c>
      <c r="P14" s="27"/>
      <c r="Q14" s="27"/>
      <c r="R14" s="27"/>
      <c r="S14" s="41">
        <f t="shared" si="3"/>
        <v>0</v>
      </c>
      <c r="T14" s="27"/>
      <c r="U14" s="27"/>
      <c r="V14" s="27"/>
      <c r="W14" s="41">
        <f t="shared" si="4"/>
        <v>1</v>
      </c>
      <c r="X14" s="27">
        <v>1</v>
      </c>
      <c r="Y14" s="27"/>
      <c r="Z14" s="27"/>
      <c r="AA14" s="41">
        <f t="shared" si="5"/>
        <v>0</v>
      </c>
      <c r="AB14" s="27"/>
      <c r="AC14" s="27"/>
      <c r="AD14" s="27"/>
      <c r="AE14" s="40">
        <f t="shared" si="19"/>
        <v>113</v>
      </c>
      <c r="AF14" s="41">
        <f t="shared" si="20"/>
        <v>83</v>
      </c>
      <c r="AG14" s="41">
        <f t="shared" si="21"/>
        <v>30</v>
      </c>
      <c r="AH14" s="41">
        <f t="shared" si="22"/>
        <v>0</v>
      </c>
      <c r="AI14" s="41">
        <f t="shared" si="23"/>
        <v>113</v>
      </c>
      <c r="AJ14" s="27">
        <v>83</v>
      </c>
      <c r="AK14" s="27">
        <v>30</v>
      </c>
      <c r="AL14" s="27"/>
      <c r="AM14" s="41">
        <f t="shared" si="11"/>
        <v>0</v>
      </c>
      <c r="AN14" s="27"/>
      <c r="AO14" s="27"/>
      <c r="AP14" s="27"/>
      <c r="AQ14" s="41">
        <f t="shared" si="12"/>
        <v>0</v>
      </c>
      <c r="AR14" s="27"/>
      <c r="AS14" s="27"/>
      <c r="AT14" s="27"/>
      <c r="AU14" s="41">
        <f t="shared" si="13"/>
        <v>0</v>
      </c>
      <c r="AV14" s="27"/>
      <c r="AW14" s="27"/>
      <c r="AX14" s="27"/>
      <c r="AY14" s="41">
        <f t="shared" si="14"/>
        <v>0</v>
      </c>
      <c r="AZ14" s="27"/>
      <c r="BA14" s="27"/>
      <c r="BB14" s="27"/>
      <c r="BC14" s="25"/>
      <c r="BD14" s="25"/>
      <c r="BE14" s="25"/>
      <c r="BF14" s="25"/>
    </row>
    <row r="15" spans="1:145" x14ac:dyDescent="0.2">
      <c r="A15" s="109">
        <v>9</v>
      </c>
      <c r="B15" s="109" t="s">
        <v>173</v>
      </c>
      <c r="C15" s="40">
        <f t="shared" si="0"/>
        <v>3</v>
      </c>
      <c r="D15" s="41">
        <f t="shared" si="15"/>
        <v>3</v>
      </c>
      <c r="E15" s="41">
        <f t="shared" si="16"/>
        <v>0</v>
      </c>
      <c r="F15" s="41">
        <f t="shared" si="17"/>
        <v>0</v>
      </c>
      <c r="G15" s="41">
        <f t="shared" si="18"/>
        <v>0</v>
      </c>
      <c r="H15" s="27"/>
      <c r="I15" s="27"/>
      <c r="J15" s="27"/>
      <c r="K15" s="41">
        <f t="shared" si="1"/>
        <v>0</v>
      </c>
      <c r="L15" s="27"/>
      <c r="M15" s="27"/>
      <c r="N15" s="27"/>
      <c r="O15" s="41">
        <f t="shared" si="2"/>
        <v>1</v>
      </c>
      <c r="P15" s="27">
        <v>1</v>
      </c>
      <c r="Q15" s="27"/>
      <c r="R15" s="27"/>
      <c r="S15" s="41">
        <f t="shared" si="3"/>
        <v>1</v>
      </c>
      <c r="T15" s="27">
        <v>1</v>
      </c>
      <c r="U15" s="27"/>
      <c r="V15" s="27"/>
      <c r="W15" s="41">
        <f t="shared" si="4"/>
        <v>1</v>
      </c>
      <c r="X15" s="27">
        <v>1</v>
      </c>
      <c r="Y15" s="27"/>
      <c r="Z15" s="27"/>
      <c r="AA15" s="41">
        <f t="shared" si="5"/>
        <v>0</v>
      </c>
      <c r="AB15" s="27"/>
      <c r="AC15" s="27"/>
      <c r="AD15" s="27"/>
      <c r="AE15" s="40">
        <f t="shared" si="19"/>
        <v>100</v>
      </c>
      <c r="AF15" s="41">
        <f t="shared" si="20"/>
        <v>100</v>
      </c>
      <c r="AG15" s="41">
        <f t="shared" si="21"/>
        <v>0</v>
      </c>
      <c r="AH15" s="41">
        <f t="shared" si="22"/>
        <v>0</v>
      </c>
      <c r="AI15" s="41">
        <f t="shared" si="23"/>
        <v>58</v>
      </c>
      <c r="AJ15" s="27">
        <v>58</v>
      </c>
      <c r="AK15" s="27"/>
      <c r="AL15" s="27"/>
      <c r="AM15" s="41">
        <f t="shared" si="11"/>
        <v>42</v>
      </c>
      <c r="AN15" s="27">
        <v>42</v>
      </c>
      <c r="AO15" s="27"/>
      <c r="AP15" s="27"/>
      <c r="AQ15" s="41">
        <f t="shared" si="12"/>
        <v>0</v>
      </c>
      <c r="AR15" s="27"/>
      <c r="AS15" s="27"/>
      <c r="AT15" s="27"/>
      <c r="AU15" s="41">
        <f t="shared" si="13"/>
        <v>0</v>
      </c>
      <c r="AV15" s="27"/>
      <c r="AW15" s="27"/>
      <c r="AX15" s="27"/>
      <c r="AY15" s="41">
        <f t="shared" si="14"/>
        <v>0</v>
      </c>
      <c r="AZ15" s="27"/>
      <c r="BA15" s="27"/>
      <c r="BB15" s="27"/>
      <c r="BC15" s="25"/>
      <c r="BD15" s="25"/>
      <c r="BE15" s="25"/>
      <c r="BF15" s="25"/>
    </row>
    <row r="16" spans="1:145" x14ac:dyDescent="0.2">
      <c r="A16" s="26"/>
      <c r="B16" s="30"/>
      <c r="C16" s="40">
        <f t="shared" si="0"/>
        <v>0</v>
      </c>
      <c r="D16" s="41">
        <f t="shared" si="15"/>
        <v>0</v>
      </c>
      <c r="E16" s="41">
        <f t="shared" si="16"/>
        <v>0</v>
      </c>
      <c r="F16" s="41">
        <f t="shared" si="17"/>
        <v>0</v>
      </c>
      <c r="G16" s="41">
        <f t="shared" si="18"/>
        <v>0</v>
      </c>
      <c r="H16" s="27"/>
      <c r="I16" s="27"/>
      <c r="J16" s="27"/>
      <c r="K16" s="41">
        <f t="shared" si="1"/>
        <v>0</v>
      </c>
      <c r="L16" s="27"/>
      <c r="M16" s="27"/>
      <c r="N16" s="27"/>
      <c r="O16" s="41">
        <f t="shared" si="2"/>
        <v>0</v>
      </c>
      <c r="P16" s="27"/>
      <c r="Q16" s="27"/>
      <c r="R16" s="27"/>
      <c r="S16" s="41">
        <f t="shared" si="3"/>
        <v>0</v>
      </c>
      <c r="T16" s="27"/>
      <c r="U16" s="27"/>
      <c r="V16" s="27"/>
      <c r="W16" s="41">
        <f t="shared" si="4"/>
        <v>0</v>
      </c>
      <c r="X16" s="27"/>
      <c r="Y16" s="27"/>
      <c r="Z16" s="27"/>
      <c r="AA16" s="41">
        <f t="shared" si="5"/>
        <v>0</v>
      </c>
      <c r="AB16" s="27"/>
      <c r="AC16" s="27"/>
      <c r="AD16" s="27"/>
      <c r="AE16" s="40">
        <f t="shared" si="19"/>
        <v>0</v>
      </c>
      <c r="AF16" s="41">
        <f t="shared" si="20"/>
        <v>0</v>
      </c>
      <c r="AG16" s="41">
        <f t="shared" si="21"/>
        <v>0</v>
      </c>
      <c r="AH16" s="41">
        <f t="shared" si="22"/>
        <v>0</v>
      </c>
      <c r="AI16" s="41">
        <f t="shared" si="23"/>
        <v>0</v>
      </c>
      <c r="AJ16" s="27"/>
      <c r="AK16" s="27"/>
      <c r="AL16" s="27"/>
      <c r="AM16" s="41">
        <f t="shared" si="11"/>
        <v>0</v>
      </c>
      <c r="AN16" s="27"/>
      <c r="AO16" s="27"/>
      <c r="AP16" s="27"/>
      <c r="AQ16" s="41">
        <f t="shared" si="12"/>
        <v>0</v>
      </c>
      <c r="AR16" s="27"/>
      <c r="AS16" s="27"/>
      <c r="AT16" s="27"/>
      <c r="AU16" s="41">
        <f t="shared" si="13"/>
        <v>0</v>
      </c>
      <c r="AV16" s="27"/>
      <c r="AW16" s="27"/>
      <c r="AX16" s="27"/>
      <c r="AY16" s="41">
        <f t="shared" si="14"/>
        <v>0</v>
      </c>
      <c r="AZ16" s="27"/>
      <c r="BA16" s="27"/>
      <c r="BB16" s="27"/>
      <c r="BC16" s="25"/>
      <c r="BD16" s="25"/>
      <c r="BE16" s="25"/>
      <c r="BF16" s="25"/>
    </row>
    <row r="17" spans="1:145" s="13" customFormat="1" ht="15.75" x14ac:dyDescent="0.2">
      <c r="A17" s="31"/>
      <c r="B17" s="23" t="s">
        <v>175</v>
      </c>
      <c r="C17" s="41"/>
      <c r="D17" s="41"/>
      <c r="E17" s="41"/>
      <c r="F17" s="41"/>
      <c r="G17" s="41"/>
      <c r="H17" s="24"/>
      <c r="I17" s="24"/>
      <c r="J17" s="24"/>
      <c r="K17" s="41"/>
      <c r="L17" s="24"/>
      <c r="M17" s="24"/>
      <c r="N17" s="24"/>
      <c r="O17" s="41"/>
      <c r="P17" s="24"/>
      <c r="Q17" s="24"/>
      <c r="R17" s="24"/>
      <c r="S17" s="41"/>
      <c r="T17" s="24"/>
      <c r="U17" s="24"/>
      <c r="V17" s="24"/>
      <c r="W17" s="41"/>
      <c r="X17" s="24"/>
      <c r="Y17" s="24"/>
      <c r="Z17" s="24"/>
      <c r="AA17" s="41"/>
      <c r="AB17" s="24"/>
      <c r="AC17" s="24"/>
      <c r="AD17" s="24"/>
      <c r="AE17" s="41"/>
      <c r="AF17" s="41"/>
      <c r="AG17" s="41"/>
      <c r="AH17" s="41"/>
      <c r="AI17" s="41"/>
      <c r="AJ17" s="24"/>
      <c r="AK17" s="24"/>
      <c r="AL17" s="24"/>
      <c r="AM17" s="41"/>
      <c r="AN17" s="24"/>
      <c r="AO17" s="24"/>
      <c r="AP17" s="24"/>
      <c r="AQ17" s="41"/>
      <c r="AR17" s="24"/>
      <c r="AS17" s="24"/>
      <c r="AT17" s="24"/>
      <c r="AU17" s="41"/>
      <c r="AV17" s="24"/>
      <c r="AW17" s="24"/>
      <c r="AX17" s="24"/>
      <c r="AY17" s="41"/>
      <c r="AZ17" s="24"/>
      <c r="BA17" s="24"/>
      <c r="BB17" s="24"/>
      <c r="BC17" s="25"/>
      <c r="BD17" s="25"/>
      <c r="BE17" s="25"/>
      <c r="BF17" s="25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</row>
    <row r="18" spans="1:145" x14ac:dyDescent="0.2">
      <c r="A18" s="109">
        <v>10</v>
      </c>
      <c r="B18" s="109" t="s">
        <v>176</v>
      </c>
      <c r="C18" s="40">
        <f t="shared" si="0"/>
        <v>0</v>
      </c>
      <c r="D18" s="41">
        <f t="shared" ref="D18" si="24">SUM(H18+L18+P18+T18+X18+AB18)</f>
        <v>0</v>
      </c>
      <c r="E18" s="41">
        <f t="shared" ref="E18" si="25">I18+M18+Q18+U18+Y18+AC18</f>
        <v>0</v>
      </c>
      <c r="F18" s="41">
        <f t="shared" ref="F18" si="26">J18+N18+R18+V18+Z18+AD18</f>
        <v>0</v>
      </c>
      <c r="G18" s="41">
        <f t="shared" ref="G18" si="27">H18+I18+J18</f>
        <v>0</v>
      </c>
      <c r="H18" s="27"/>
      <c r="I18" s="27"/>
      <c r="J18" s="27"/>
      <c r="K18" s="41">
        <f t="shared" si="1"/>
        <v>0</v>
      </c>
      <c r="L18" s="27"/>
      <c r="M18" s="27"/>
      <c r="N18" s="27"/>
      <c r="O18" s="41">
        <f t="shared" si="2"/>
        <v>0</v>
      </c>
      <c r="P18" s="27"/>
      <c r="Q18" s="27"/>
      <c r="R18" s="27"/>
      <c r="S18" s="41">
        <f t="shared" si="3"/>
        <v>0</v>
      </c>
      <c r="T18" s="27"/>
      <c r="U18" s="27"/>
      <c r="V18" s="27"/>
      <c r="W18" s="41">
        <f t="shared" si="4"/>
        <v>0</v>
      </c>
      <c r="X18" s="27"/>
      <c r="Y18" s="27"/>
      <c r="Z18" s="27"/>
      <c r="AA18" s="41">
        <f t="shared" si="5"/>
        <v>0</v>
      </c>
      <c r="AB18" s="27"/>
      <c r="AC18" s="27"/>
      <c r="AD18" s="27"/>
      <c r="AE18" s="40">
        <f t="shared" ref="AE18:AE37" si="28">SUM(AI18+AM18+AQ18+AU18+AY18)</f>
        <v>0</v>
      </c>
      <c r="AF18" s="41">
        <f t="shared" ref="AF18:AF37" si="29">SUM(AJ18+AN18+AR18+AV18+AZ18)</f>
        <v>0</v>
      </c>
      <c r="AG18" s="41">
        <f t="shared" ref="AG18:AG52" si="30">SUM(AK18+AO18+AS18+AW18+BA18)</f>
        <v>0</v>
      </c>
      <c r="AH18" s="41">
        <f t="shared" ref="AH18:AH37" si="31">SUM(AL18+AP18+AT18+AX18+BB18)</f>
        <v>0</v>
      </c>
      <c r="AI18" s="41">
        <f t="shared" ref="AI18:AI37" si="32">AJ18+AK18+AL18</f>
        <v>0</v>
      </c>
      <c r="AJ18" s="27"/>
      <c r="AK18" s="27"/>
      <c r="AL18" s="27"/>
      <c r="AM18" s="41">
        <f t="shared" si="11"/>
        <v>0</v>
      </c>
      <c r="AN18" s="27"/>
      <c r="AO18" s="27"/>
      <c r="AP18" s="27"/>
      <c r="AQ18" s="41">
        <f t="shared" si="12"/>
        <v>0</v>
      </c>
      <c r="AR18" s="27"/>
      <c r="AS18" s="27"/>
      <c r="AT18" s="27"/>
      <c r="AU18" s="41">
        <f t="shared" ref="AU18:AU37" si="33">AV18+AW18+AX18</f>
        <v>0</v>
      </c>
      <c r="AV18" s="27"/>
      <c r="AW18" s="27"/>
      <c r="AX18" s="27"/>
      <c r="AY18" s="41">
        <f t="shared" ref="AY18:AY37" si="34">AZ18+BA18+BB18</f>
        <v>0</v>
      </c>
      <c r="AZ18" s="27"/>
      <c r="BA18" s="27"/>
      <c r="BB18" s="27"/>
      <c r="BC18" s="25"/>
      <c r="BD18" s="25"/>
      <c r="BE18" s="25"/>
      <c r="BF18" s="25"/>
    </row>
    <row r="19" spans="1:145" x14ac:dyDescent="0.2">
      <c r="A19" s="109">
        <v>11</v>
      </c>
      <c r="B19" s="109" t="s">
        <v>193</v>
      </c>
      <c r="C19" s="40">
        <f t="shared" ref="C19:C37" si="35">G19+K19+O19+S19+W19+AA19</f>
        <v>5</v>
      </c>
      <c r="D19" s="41">
        <f t="shared" ref="D19:D37" si="36">SUM(H19+L19+P19+T19+X19+AB19)</f>
        <v>2</v>
      </c>
      <c r="E19" s="41">
        <f t="shared" ref="E19:E37" si="37">I19+M19+Q19+U19+Y19+AC19</f>
        <v>3</v>
      </c>
      <c r="F19" s="41">
        <f t="shared" ref="F19:F37" si="38">J19+N19+R19+V19+Z19+AD19</f>
        <v>0</v>
      </c>
      <c r="G19" s="41">
        <f t="shared" ref="G19:G37" si="39">H19+I19+J19</f>
        <v>0</v>
      </c>
      <c r="H19" s="27"/>
      <c r="I19" s="27"/>
      <c r="J19" s="27"/>
      <c r="K19" s="41">
        <f t="shared" si="1"/>
        <v>0</v>
      </c>
      <c r="L19" s="27"/>
      <c r="M19" s="27"/>
      <c r="N19" s="27"/>
      <c r="O19" s="41">
        <f t="shared" si="2"/>
        <v>0</v>
      </c>
      <c r="P19" s="27"/>
      <c r="Q19" s="27"/>
      <c r="R19" s="27"/>
      <c r="S19" s="41">
        <f t="shared" si="3"/>
        <v>0</v>
      </c>
      <c r="T19" s="27"/>
      <c r="U19" s="27"/>
      <c r="V19" s="27"/>
      <c r="W19" s="41">
        <f t="shared" si="4"/>
        <v>1</v>
      </c>
      <c r="X19" s="27"/>
      <c r="Y19" s="27">
        <v>1</v>
      </c>
      <c r="Z19" s="27"/>
      <c r="AA19" s="41">
        <f t="shared" si="5"/>
        <v>4</v>
      </c>
      <c r="AB19" s="27">
        <v>2</v>
      </c>
      <c r="AC19" s="27">
        <v>2</v>
      </c>
      <c r="AD19" s="27"/>
      <c r="AE19" s="40">
        <f t="shared" si="28"/>
        <v>75</v>
      </c>
      <c r="AF19" s="41">
        <f t="shared" si="29"/>
        <v>40</v>
      </c>
      <c r="AG19" s="41">
        <f t="shared" si="30"/>
        <v>35</v>
      </c>
      <c r="AH19" s="41">
        <f t="shared" si="31"/>
        <v>0</v>
      </c>
      <c r="AI19" s="41">
        <f t="shared" si="32"/>
        <v>45</v>
      </c>
      <c r="AJ19" s="27">
        <v>10</v>
      </c>
      <c r="AK19" s="27">
        <v>35</v>
      </c>
      <c r="AL19" s="27"/>
      <c r="AM19" s="41">
        <f t="shared" si="11"/>
        <v>8</v>
      </c>
      <c r="AN19" s="27">
        <v>8</v>
      </c>
      <c r="AO19" s="27"/>
      <c r="AP19" s="27"/>
      <c r="AQ19" s="41">
        <f t="shared" si="12"/>
        <v>0</v>
      </c>
      <c r="AR19" s="27"/>
      <c r="AS19" s="27"/>
      <c r="AT19" s="27"/>
      <c r="AU19" s="41">
        <f t="shared" si="33"/>
        <v>22</v>
      </c>
      <c r="AV19" s="27">
        <v>22</v>
      </c>
      <c r="AW19" s="27"/>
      <c r="AX19" s="27"/>
      <c r="AY19" s="41">
        <f t="shared" si="34"/>
        <v>0</v>
      </c>
      <c r="AZ19" s="27"/>
      <c r="BA19" s="27"/>
      <c r="BB19" s="27"/>
      <c r="BC19" s="25"/>
      <c r="BD19" s="25"/>
      <c r="BE19" s="25"/>
      <c r="BF19" s="25"/>
    </row>
    <row r="20" spans="1:145" x14ac:dyDescent="0.2">
      <c r="A20" s="109">
        <v>12</v>
      </c>
      <c r="B20" s="109" t="s">
        <v>177</v>
      </c>
      <c r="C20" s="40">
        <f t="shared" si="35"/>
        <v>2</v>
      </c>
      <c r="D20" s="41">
        <f t="shared" si="36"/>
        <v>0</v>
      </c>
      <c r="E20" s="41">
        <f t="shared" si="37"/>
        <v>2</v>
      </c>
      <c r="F20" s="41">
        <f t="shared" si="38"/>
        <v>0</v>
      </c>
      <c r="G20" s="41">
        <f t="shared" si="39"/>
        <v>0</v>
      </c>
      <c r="H20" s="27"/>
      <c r="I20" s="27"/>
      <c r="J20" s="27"/>
      <c r="K20" s="41">
        <f t="shared" si="1"/>
        <v>0</v>
      </c>
      <c r="L20" s="27"/>
      <c r="M20" s="27"/>
      <c r="N20" s="27"/>
      <c r="O20" s="41">
        <f t="shared" si="2"/>
        <v>0</v>
      </c>
      <c r="P20" s="27"/>
      <c r="Q20" s="27"/>
      <c r="R20" s="27"/>
      <c r="S20" s="41">
        <f t="shared" si="3"/>
        <v>0</v>
      </c>
      <c r="T20" s="27"/>
      <c r="U20" s="27"/>
      <c r="V20" s="27"/>
      <c r="W20" s="41">
        <f t="shared" si="4"/>
        <v>1</v>
      </c>
      <c r="X20" s="27"/>
      <c r="Y20" s="27">
        <v>1</v>
      </c>
      <c r="Z20" s="27"/>
      <c r="AA20" s="41">
        <f t="shared" si="5"/>
        <v>1</v>
      </c>
      <c r="AB20" s="27"/>
      <c r="AC20" s="27">
        <v>1</v>
      </c>
      <c r="AD20" s="27"/>
      <c r="AE20" s="40">
        <f t="shared" si="28"/>
        <v>263</v>
      </c>
      <c r="AF20" s="41">
        <f t="shared" si="29"/>
        <v>258</v>
      </c>
      <c r="AG20" s="41">
        <f t="shared" si="30"/>
        <v>5</v>
      </c>
      <c r="AH20" s="41">
        <f t="shared" si="31"/>
        <v>0</v>
      </c>
      <c r="AI20" s="41">
        <f t="shared" si="32"/>
        <v>179</v>
      </c>
      <c r="AJ20" s="27">
        <v>174</v>
      </c>
      <c r="AK20" s="27">
        <v>5</v>
      </c>
      <c r="AL20" s="27"/>
      <c r="AM20" s="41">
        <f t="shared" si="11"/>
        <v>84</v>
      </c>
      <c r="AN20" s="27">
        <v>84</v>
      </c>
      <c r="AO20" s="27"/>
      <c r="AP20" s="27"/>
      <c r="AQ20" s="41">
        <f t="shared" si="12"/>
        <v>0</v>
      </c>
      <c r="AR20" s="27"/>
      <c r="AS20" s="27"/>
      <c r="AT20" s="27"/>
      <c r="AU20" s="41">
        <f t="shared" si="33"/>
        <v>0</v>
      </c>
      <c r="AV20" s="27"/>
      <c r="AW20" s="27"/>
      <c r="AX20" s="27"/>
      <c r="AY20" s="41">
        <f t="shared" si="34"/>
        <v>0</v>
      </c>
      <c r="AZ20" s="27"/>
      <c r="BA20" s="27"/>
      <c r="BB20" s="27"/>
      <c r="BC20" s="25"/>
      <c r="BD20" s="25"/>
      <c r="BE20" s="25"/>
      <c r="BF20" s="25"/>
    </row>
    <row r="21" spans="1:145" x14ac:dyDescent="0.2">
      <c r="A21" s="109">
        <v>13</v>
      </c>
      <c r="B21" s="109" t="s">
        <v>178</v>
      </c>
      <c r="C21" s="40">
        <f t="shared" si="35"/>
        <v>5</v>
      </c>
      <c r="D21" s="41">
        <f t="shared" si="36"/>
        <v>0</v>
      </c>
      <c r="E21" s="41">
        <f t="shared" si="37"/>
        <v>5</v>
      </c>
      <c r="F21" s="41">
        <f t="shared" si="38"/>
        <v>0</v>
      </c>
      <c r="G21" s="41">
        <f t="shared" si="39"/>
        <v>0</v>
      </c>
      <c r="H21" s="27"/>
      <c r="I21" s="27"/>
      <c r="J21" s="27"/>
      <c r="K21" s="41">
        <f t="shared" si="1"/>
        <v>0</v>
      </c>
      <c r="L21" s="27"/>
      <c r="M21" s="27"/>
      <c r="N21" s="27"/>
      <c r="O21" s="41">
        <f t="shared" si="2"/>
        <v>0</v>
      </c>
      <c r="P21" s="27"/>
      <c r="Q21" s="27"/>
      <c r="R21" s="27"/>
      <c r="S21" s="41">
        <f t="shared" si="3"/>
        <v>1</v>
      </c>
      <c r="T21" s="27"/>
      <c r="U21" s="27">
        <v>1</v>
      </c>
      <c r="V21" s="27"/>
      <c r="W21" s="41">
        <f t="shared" si="4"/>
        <v>1</v>
      </c>
      <c r="X21" s="27"/>
      <c r="Y21" s="27">
        <v>1</v>
      </c>
      <c r="Z21" s="27"/>
      <c r="AA21" s="41">
        <f t="shared" si="5"/>
        <v>3</v>
      </c>
      <c r="AB21" s="27"/>
      <c r="AC21" s="27">
        <v>3</v>
      </c>
      <c r="AD21" s="27"/>
      <c r="AE21" s="40">
        <f t="shared" si="28"/>
        <v>82</v>
      </c>
      <c r="AF21" s="41">
        <f t="shared" si="29"/>
        <v>56</v>
      </c>
      <c r="AG21" s="41">
        <f t="shared" si="30"/>
        <v>26</v>
      </c>
      <c r="AH21" s="41">
        <f t="shared" si="31"/>
        <v>0</v>
      </c>
      <c r="AI21" s="41">
        <f t="shared" si="32"/>
        <v>68</v>
      </c>
      <c r="AJ21" s="27">
        <v>42</v>
      </c>
      <c r="AK21" s="27">
        <v>26</v>
      </c>
      <c r="AL21" s="27"/>
      <c r="AM21" s="41">
        <f t="shared" si="11"/>
        <v>14</v>
      </c>
      <c r="AN21" s="27">
        <v>14</v>
      </c>
      <c r="AO21" s="27"/>
      <c r="AP21" s="27"/>
      <c r="AQ21" s="41">
        <f t="shared" si="12"/>
        <v>0</v>
      </c>
      <c r="AR21" s="27"/>
      <c r="AS21" s="27"/>
      <c r="AT21" s="27"/>
      <c r="AU21" s="41">
        <f t="shared" si="33"/>
        <v>0</v>
      </c>
      <c r="AV21" s="27"/>
      <c r="AW21" s="27"/>
      <c r="AX21" s="27"/>
      <c r="AY21" s="41">
        <f t="shared" si="34"/>
        <v>0</v>
      </c>
      <c r="AZ21" s="27"/>
      <c r="BA21" s="27"/>
      <c r="BB21" s="27"/>
      <c r="BC21" s="25"/>
      <c r="BD21" s="25"/>
      <c r="BE21" s="25"/>
      <c r="BF21" s="25"/>
    </row>
    <row r="22" spans="1:145" x14ac:dyDescent="0.2">
      <c r="A22" s="109">
        <v>14</v>
      </c>
      <c r="B22" s="109" t="s">
        <v>194</v>
      </c>
      <c r="C22" s="40">
        <f t="shared" si="35"/>
        <v>11</v>
      </c>
      <c r="D22" s="41">
        <f t="shared" si="36"/>
        <v>9</v>
      </c>
      <c r="E22" s="41">
        <f t="shared" si="37"/>
        <v>2</v>
      </c>
      <c r="F22" s="41">
        <f t="shared" si="38"/>
        <v>0</v>
      </c>
      <c r="G22" s="41">
        <f t="shared" si="39"/>
        <v>0</v>
      </c>
      <c r="H22" s="27"/>
      <c r="I22" s="27"/>
      <c r="J22" s="27"/>
      <c r="K22" s="41">
        <f t="shared" si="1"/>
        <v>0</v>
      </c>
      <c r="L22" s="27"/>
      <c r="M22" s="27"/>
      <c r="N22" s="27"/>
      <c r="O22" s="41">
        <f t="shared" si="2"/>
        <v>6</v>
      </c>
      <c r="P22" s="27">
        <v>6</v>
      </c>
      <c r="Q22" s="27"/>
      <c r="R22" s="27"/>
      <c r="S22" s="41">
        <f t="shared" si="3"/>
        <v>0</v>
      </c>
      <c r="T22" s="27"/>
      <c r="U22" s="27"/>
      <c r="V22" s="27"/>
      <c r="W22" s="41">
        <f t="shared" si="4"/>
        <v>1</v>
      </c>
      <c r="X22" s="27"/>
      <c r="Y22" s="27">
        <v>1</v>
      </c>
      <c r="Z22" s="27"/>
      <c r="AA22" s="41">
        <f t="shared" si="5"/>
        <v>4</v>
      </c>
      <c r="AB22" s="27">
        <v>3</v>
      </c>
      <c r="AC22" s="27">
        <v>1</v>
      </c>
      <c r="AD22" s="27"/>
      <c r="AE22" s="40">
        <f t="shared" si="28"/>
        <v>772</v>
      </c>
      <c r="AF22" s="41">
        <f t="shared" si="29"/>
        <v>772</v>
      </c>
      <c r="AG22" s="41">
        <f t="shared" si="30"/>
        <v>0</v>
      </c>
      <c r="AH22" s="41">
        <f t="shared" si="31"/>
        <v>0</v>
      </c>
      <c r="AI22" s="41">
        <f t="shared" si="32"/>
        <v>544</v>
      </c>
      <c r="AJ22" s="27">
        <v>544</v>
      </c>
      <c r="AK22" s="27"/>
      <c r="AL22" s="27"/>
      <c r="AM22" s="41">
        <f t="shared" si="11"/>
        <v>228</v>
      </c>
      <c r="AN22" s="27">
        <v>228</v>
      </c>
      <c r="AO22" s="27"/>
      <c r="AP22" s="27"/>
      <c r="AQ22" s="41">
        <f t="shared" si="12"/>
        <v>0</v>
      </c>
      <c r="AR22" s="27"/>
      <c r="AS22" s="27"/>
      <c r="AT22" s="27"/>
      <c r="AU22" s="41">
        <f t="shared" si="33"/>
        <v>0</v>
      </c>
      <c r="AV22" s="27"/>
      <c r="AW22" s="27"/>
      <c r="AX22" s="27"/>
      <c r="AY22" s="41">
        <f t="shared" si="34"/>
        <v>0</v>
      </c>
      <c r="AZ22" s="27"/>
      <c r="BA22" s="27"/>
      <c r="BB22" s="27"/>
      <c r="BC22" s="25"/>
      <c r="BD22" s="25"/>
      <c r="BE22" s="25"/>
      <c r="BF22" s="25"/>
    </row>
    <row r="23" spans="1:145" x14ac:dyDescent="0.2">
      <c r="A23" s="109">
        <v>15</v>
      </c>
      <c r="B23" s="109" t="s">
        <v>179</v>
      </c>
      <c r="C23" s="40">
        <f t="shared" si="35"/>
        <v>1</v>
      </c>
      <c r="D23" s="41">
        <f t="shared" si="36"/>
        <v>1</v>
      </c>
      <c r="E23" s="41">
        <f t="shared" si="37"/>
        <v>0</v>
      </c>
      <c r="F23" s="41">
        <f t="shared" si="38"/>
        <v>0</v>
      </c>
      <c r="G23" s="41">
        <f t="shared" si="39"/>
        <v>0</v>
      </c>
      <c r="H23" s="27"/>
      <c r="I23" s="27"/>
      <c r="J23" s="27"/>
      <c r="K23" s="41">
        <f t="shared" si="1"/>
        <v>0</v>
      </c>
      <c r="L23" s="27"/>
      <c r="M23" s="27"/>
      <c r="N23" s="27"/>
      <c r="O23" s="41">
        <f t="shared" si="2"/>
        <v>0</v>
      </c>
      <c r="P23" s="27"/>
      <c r="Q23" s="27"/>
      <c r="R23" s="27"/>
      <c r="S23" s="41">
        <f t="shared" si="3"/>
        <v>0</v>
      </c>
      <c r="T23" s="27"/>
      <c r="U23" s="27"/>
      <c r="V23" s="27"/>
      <c r="W23" s="41">
        <f t="shared" si="4"/>
        <v>1</v>
      </c>
      <c r="X23" s="27">
        <v>1</v>
      </c>
      <c r="Y23" s="27"/>
      <c r="Z23" s="27"/>
      <c r="AA23" s="41">
        <f t="shared" si="5"/>
        <v>0</v>
      </c>
      <c r="AB23" s="27"/>
      <c r="AC23" s="27"/>
      <c r="AD23" s="27"/>
      <c r="AE23" s="40">
        <f t="shared" si="28"/>
        <v>59</v>
      </c>
      <c r="AF23" s="41">
        <f t="shared" si="29"/>
        <v>59</v>
      </c>
      <c r="AG23" s="41">
        <f t="shared" si="30"/>
        <v>0</v>
      </c>
      <c r="AH23" s="41">
        <f t="shared" si="31"/>
        <v>0</v>
      </c>
      <c r="AI23" s="41">
        <f t="shared" si="32"/>
        <v>42</v>
      </c>
      <c r="AJ23" s="27">
        <v>42</v>
      </c>
      <c r="AK23" s="27"/>
      <c r="AL23" s="27"/>
      <c r="AM23" s="41">
        <f t="shared" si="11"/>
        <v>17</v>
      </c>
      <c r="AN23" s="27">
        <v>17</v>
      </c>
      <c r="AO23" s="27"/>
      <c r="AP23" s="27"/>
      <c r="AQ23" s="41">
        <f t="shared" si="12"/>
        <v>0</v>
      </c>
      <c r="AR23" s="27"/>
      <c r="AS23" s="27"/>
      <c r="AT23" s="27"/>
      <c r="AU23" s="41">
        <f t="shared" si="33"/>
        <v>0</v>
      </c>
      <c r="AV23" s="27"/>
      <c r="AW23" s="27"/>
      <c r="AX23" s="27"/>
      <c r="AY23" s="41">
        <f t="shared" si="34"/>
        <v>0</v>
      </c>
      <c r="AZ23" s="27"/>
      <c r="BA23" s="27"/>
      <c r="BB23" s="27"/>
      <c r="BC23" s="25"/>
      <c r="BD23" s="25"/>
      <c r="BE23" s="25"/>
      <c r="BF23" s="25"/>
    </row>
    <row r="24" spans="1:145" x14ac:dyDescent="0.2">
      <c r="A24" s="109">
        <v>16</v>
      </c>
      <c r="B24" s="109" t="s">
        <v>180</v>
      </c>
      <c r="C24" s="40">
        <f t="shared" si="35"/>
        <v>6</v>
      </c>
      <c r="D24" s="41">
        <f t="shared" si="36"/>
        <v>4</v>
      </c>
      <c r="E24" s="41">
        <f t="shared" si="37"/>
        <v>2</v>
      </c>
      <c r="F24" s="41">
        <f t="shared" si="38"/>
        <v>0</v>
      </c>
      <c r="G24" s="41">
        <f t="shared" si="39"/>
        <v>0</v>
      </c>
      <c r="H24" s="27"/>
      <c r="I24" s="27"/>
      <c r="J24" s="27"/>
      <c r="K24" s="41">
        <f t="shared" si="1"/>
        <v>0</v>
      </c>
      <c r="L24" s="27"/>
      <c r="M24" s="27"/>
      <c r="N24" s="27"/>
      <c r="O24" s="41">
        <f t="shared" si="2"/>
        <v>0</v>
      </c>
      <c r="P24" s="27"/>
      <c r="Q24" s="27"/>
      <c r="R24" s="27"/>
      <c r="S24" s="41">
        <f t="shared" si="3"/>
        <v>1</v>
      </c>
      <c r="T24" s="27">
        <v>1</v>
      </c>
      <c r="U24" s="27"/>
      <c r="V24" s="27"/>
      <c r="W24" s="41">
        <f t="shared" si="4"/>
        <v>1</v>
      </c>
      <c r="X24" s="27"/>
      <c r="Y24" s="27">
        <v>1</v>
      </c>
      <c r="Z24" s="27"/>
      <c r="AA24" s="41">
        <f t="shared" si="5"/>
        <v>4</v>
      </c>
      <c r="AB24" s="27">
        <v>3</v>
      </c>
      <c r="AC24" s="27">
        <v>1</v>
      </c>
      <c r="AD24" s="27"/>
      <c r="AE24" s="40">
        <f t="shared" si="28"/>
        <v>110</v>
      </c>
      <c r="AF24" s="41">
        <f t="shared" si="29"/>
        <v>110</v>
      </c>
      <c r="AG24" s="41">
        <f t="shared" si="30"/>
        <v>0</v>
      </c>
      <c r="AH24" s="41">
        <f t="shared" si="31"/>
        <v>0</v>
      </c>
      <c r="AI24" s="41">
        <f t="shared" si="32"/>
        <v>87</v>
      </c>
      <c r="AJ24" s="27">
        <v>87</v>
      </c>
      <c r="AK24" s="27"/>
      <c r="AL24" s="27"/>
      <c r="AM24" s="41">
        <f t="shared" si="11"/>
        <v>23</v>
      </c>
      <c r="AN24" s="27">
        <v>23</v>
      </c>
      <c r="AO24" s="27"/>
      <c r="AP24" s="27"/>
      <c r="AQ24" s="41">
        <f t="shared" si="12"/>
        <v>0</v>
      </c>
      <c r="AR24" s="27"/>
      <c r="AS24" s="27"/>
      <c r="AT24" s="27"/>
      <c r="AU24" s="41">
        <f t="shared" si="33"/>
        <v>0</v>
      </c>
      <c r="AV24" s="27"/>
      <c r="AW24" s="27"/>
      <c r="AX24" s="27"/>
      <c r="AY24" s="41">
        <f t="shared" si="34"/>
        <v>0</v>
      </c>
      <c r="AZ24" s="27"/>
      <c r="BA24" s="27"/>
      <c r="BB24" s="27"/>
      <c r="BC24" s="25"/>
      <c r="BD24" s="25"/>
      <c r="BE24" s="25"/>
      <c r="BF24" s="25"/>
    </row>
    <row r="25" spans="1:145" x14ac:dyDescent="0.2">
      <c r="A25" s="109">
        <v>17</v>
      </c>
      <c r="B25" s="109" t="s">
        <v>181</v>
      </c>
      <c r="C25" s="40">
        <f t="shared" si="35"/>
        <v>2</v>
      </c>
      <c r="D25" s="41">
        <f t="shared" si="36"/>
        <v>0</v>
      </c>
      <c r="E25" s="41">
        <f t="shared" si="37"/>
        <v>2</v>
      </c>
      <c r="F25" s="41">
        <f t="shared" si="38"/>
        <v>0</v>
      </c>
      <c r="G25" s="41">
        <f t="shared" si="39"/>
        <v>0</v>
      </c>
      <c r="H25" s="27"/>
      <c r="I25" s="27"/>
      <c r="J25" s="27"/>
      <c r="K25" s="41">
        <f t="shared" si="1"/>
        <v>0</v>
      </c>
      <c r="L25" s="27"/>
      <c r="M25" s="27"/>
      <c r="N25" s="27"/>
      <c r="O25" s="41">
        <f t="shared" si="2"/>
        <v>0</v>
      </c>
      <c r="P25" s="27"/>
      <c r="Q25" s="27"/>
      <c r="R25" s="27"/>
      <c r="S25" s="41">
        <f t="shared" si="3"/>
        <v>0</v>
      </c>
      <c r="T25" s="27"/>
      <c r="U25" s="27"/>
      <c r="V25" s="27"/>
      <c r="W25" s="41">
        <f t="shared" si="4"/>
        <v>1</v>
      </c>
      <c r="X25" s="27"/>
      <c r="Y25" s="27">
        <v>1</v>
      </c>
      <c r="Z25" s="27"/>
      <c r="AA25" s="41">
        <f t="shared" si="5"/>
        <v>1</v>
      </c>
      <c r="AB25" s="27"/>
      <c r="AC25" s="27">
        <v>1</v>
      </c>
      <c r="AD25" s="27"/>
      <c r="AE25" s="40">
        <f t="shared" si="28"/>
        <v>2</v>
      </c>
      <c r="AF25" s="41">
        <f t="shared" si="29"/>
        <v>0</v>
      </c>
      <c r="AG25" s="41">
        <f t="shared" si="30"/>
        <v>2</v>
      </c>
      <c r="AH25" s="41">
        <f t="shared" si="31"/>
        <v>0</v>
      </c>
      <c r="AI25" s="41">
        <f t="shared" si="32"/>
        <v>1</v>
      </c>
      <c r="AJ25" s="27"/>
      <c r="AK25" s="27">
        <v>1</v>
      </c>
      <c r="AL25" s="27"/>
      <c r="AM25" s="41">
        <f t="shared" si="11"/>
        <v>1</v>
      </c>
      <c r="AN25" s="27"/>
      <c r="AO25" s="27">
        <v>1</v>
      </c>
      <c r="AP25" s="27"/>
      <c r="AQ25" s="41">
        <f t="shared" si="12"/>
        <v>0</v>
      </c>
      <c r="AR25" s="27"/>
      <c r="AS25" s="27"/>
      <c r="AT25" s="27"/>
      <c r="AU25" s="41">
        <f t="shared" si="33"/>
        <v>0</v>
      </c>
      <c r="AV25" s="27"/>
      <c r="AW25" s="27"/>
      <c r="AX25" s="27"/>
      <c r="AY25" s="41">
        <f t="shared" si="34"/>
        <v>0</v>
      </c>
      <c r="AZ25" s="27"/>
      <c r="BA25" s="27"/>
      <c r="BB25" s="27"/>
      <c r="BC25" s="25"/>
      <c r="BD25" s="25"/>
      <c r="BE25" s="25"/>
      <c r="BF25" s="25"/>
    </row>
    <row r="26" spans="1:145" x14ac:dyDescent="0.2">
      <c r="A26" s="109">
        <v>18</v>
      </c>
      <c r="B26" s="109" t="s">
        <v>195</v>
      </c>
      <c r="C26" s="40">
        <f t="shared" si="35"/>
        <v>2</v>
      </c>
      <c r="D26" s="41">
        <f t="shared" si="36"/>
        <v>1</v>
      </c>
      <c r="E26" s="41">
        <f t="shared" si="37"/>
        <v>1</v>
      </c>
      <c r="F26" s="41">
        <f t="shared" si="38"/>
        <v>0</v>
      </c>
      <c r="G26" s="41">
        <f t="shared" si="39"/>
        <v>0</v>
      </c>
      <c r="H26" s="27"/>
      <c r="I26" s="27"/>
      <c r="J26" s="27"/>
      <c r="K26" s="41">
        <f t="shared" si="1"/>
        <v>0</v>
      </c>
      <c r="L26" s="27"/>
      <c r="M26" s="27"/>
      <c r="N26" s="27"/>
      <c r="O26" s="41">
        <f t="shared" si="2"/>
        <v>0</v>
      </c>
      <c r="P26" s="27"/>
      <c r="Q26" s="27"/>
      <c r="R26" s="27"/>
      <c r="S26" s="41">
        <f t="shared" si="3"/>
        <v>0</v>
      </c>
      <c r="T26" s="27"/>
      <c r="U26" s="27"/>
      <c r="V26" s="27"/>
      <c r="W26" s="41">
        <f t="shared" si="4"/>
        <v>1</v>
      </c>
      <c r="X26" s="27"/>
      <c r="Y26" s="27">
        <v>1</v>
      </c>
      <c r="Z26" s="27"/>
      <c r="AA26" s="41">
        <f t="shared" si="5"/>
        <v>1</v>
      </c>
      <c r="AB26" s="27">
        <v>1</v>
      </c>
      <c r="AC26" s="27"/>
      <c r="AD26" s="27"/>
      <c r="AE26" s="40">
        <f t="shared" si="28"/>
        <v>198</v>
      </c>
      <c r="AF26" s="41">
        <f t="shared" si="29"/>
        <v>198</v>
      </c>
      <c r="AG26" s="41">
        <f t="shared" si="30"/>
        <v>0</v>
      </c>
      <c r="AH26" s="41">
        <f t="shared" si="31"/>
        <v>0</v>
      </c>
      <c r="AI26" s="41">
        <f t="shared" si="32"/>
        <v>63</v>
      </c>
      <c r="AJ26" s="27">
        <v>63</v>
      </c>
      <c r="AK26" s="27"/>
      <c r="AL26" s="27"/>
      <c r="AM26" s="41">
        <f t="shared" si="11"/>
        <v>85</v>
      </c>
      <c r="AN26" s="27">
        <v>85</v>
      </c>
      <c r="AO26" s="27"/>
      <c r="AP26" s="27"/>
      <c r="AQ26" s="41">
        <f t="shared" si="12"/>
        <v>0</v>
      </c>
      <c r="AR26" s="27"/>
      <c r="AS26" s="27"/>
      <c r="AT26" s="27"/>
      <c r="AU26" s="41">
        <f t="shared" si="33"/>
        <v>50</v>
      </c>
      <c r="AV26" s="27">
        <v>50</v>
      </c>
      <c r="AW26" s="27"/>
      <c r="AX26" s="27"/>
      <c r="AY26" s="41">
        <f t="shared" si="34"/>
        <v>0</v>
      </c>
      <c r="AZ26" s="27"/>
      <c r="BA26" s="27"/>
      <c r="BB26" s="27"/>
      <c r="BC26" s="25"/>
      <c r="BD26" s="25"/>
      <c r="BE26" s="25"/>
      <c r="BF26" s="25"/>
    </row>
    <row r="27" spans="1:145" x14ac:dyDescent="0.2">
      <c r="A27" s="109">
        <v>19</v>
      </c>
      <c r="B27" s="109" t="s">
        <v>196</v>
      </c>
      <c r="C27" s="40">
        <f t="shared" si="35"/>
        <v>0</v>
      </c>
      <c r="D27" s="41">
        <f t="shared" si="36"/>
        <v>0</v>
      </c>
      <c r="E27" s="41">
        <f t="shared" si="37"/>
        <v>0</v>
      </c>
      <c r="F27" s="41">
        <f t="shared" si="38"/>
        <v>0</v>
      </c>
      <c r="G27" s="41">
        <f t="shared" si="39"/>
        <v>0</v>
      </c>
      <c r="H27" s="27"/>
      <c r="I27" s="27"/>
      <c r="J27" s="27"/>
      <c r="K27" s="41">
        <f t="shared" si="1"/>
        <v>0</v>
      </c>
      <c r="L27" s="27"/>
      <c r="M27" s="27"/>
      <c r="N27" s="27"/>
      <c r="O27" s="41">
        <f t="shared" si="2"/>
        <v>0</v>
      </c>
      <c r="P27" s="27"/>
      <c r="Q27" s="27"/>
      <c r="R27" s="27"/>
      <c r="S27" s="41">
        <f t="shared" si="3"/>
        <v>0</v>
      </c>
      <c r="T27" s="27"/>
      <c r="U27" s="27"/>
      <c r="V27" s="27"/>
      <c r="W27" s="41">
        <f t="shared" si="4"/>
        <v>0</v>
      </c>
      <c r="X27" s="27"/>
      <c r="Y27" s="27"/>
      <c r="Z27" s="27"/>
      <c r="AA27" s="41">
        <f t="shared" si="5"/>
        <v>0</v>
      </c>
      <c r="AB27" s="27"/>
      <c r="AC27" s="27"/>
      <c r="AD27" s="27"/>
      <c r="AE27" s="40">
        <f t="shared" si="28"/>
        <v>35</v>
      </c>
      <c r="AF27" s="41">
        <f t="shared" si="29"/>
        <v>35</v>
      </c>
      <c r="AG27" s="41">
        <f t="shared" si="30"/>
        <v>0</v>
      </c>
      <c r="AH27" s="41">
        <f t="shared" si="31"/>
        <v>0</v>
      </c>
      <c r="AI27" s="41">
        <f t="shared" si="32"/>
        <v>35</v>
      </c>
      <c r="AJ27" s="27">
        <v>35</v>
      </c>
      <c r="AK27" s="27"/>
      <c r="AL27" s="27"/>
      <c r="AM27" s="41">
        <f t="shared" si="11"/>
        <v>0</v>
      </c>
      <c r="AN27" s="27"/>
      <c r="AO27" s="27"/>
      <c r="AP27" s="27"/>
      <c r="AQ27" s="41">
        <f t="shared" si="12"/>
        <v>0</v>
      </c>
      <c r="AR27" s="27"/>
      <c r="AS27" s="27"/>
      <c r="AT27" s="27"/>
      <c r="AU27" s="41">
        <f t="shared" si="33"/>
        <v>0</v>
      </c>
      <c r="AV27" s="27"/>
      <c r="AW27" s="27"/>
      <c r="AX27" s="27"/>
      <c r="AY27" s="41">
        <f t="shared" si="34"/>
        <v>0</v>
      </c>
      <c r="AZ27" s="27"/>
      <c r="BA27" s="27"/>
      <c r="BB27" s="27"/>
      <c r="BC27" s="25"/>
      <c r="BD27" s="25"/>
      <c r="BE27" s="25"/>
      <c r="BF27" s="25"/>
    </row>
    <row r="28" spans="1:145" x14ac:dyDescent="0.2">
      <c r="A28" s="109">
        <v>20</v>
      </c>
      <c r="B28" s="109" t="s">
        <v>255</v>
      </c>
      <c r="C28" s="40">
        <f t="shared" si="35"/>
        <v>13</v>
      </c>
      <c r="D28" s="41">
        <f t="shared" si="36"/>
        <v>13</v>
      </c>
      <c r="E28" s="41">
        <f t="shared" si="37"/>
        <v>0</v>
      </c>
      <c r="F28" s="41">
        <f t="shared" si="38"/>
        <v>0</v>
      </c>
      <c r="G28" s="41">
        <f t="shared" si="39"/>
        <v>0</v>
      </c>
      <c r="H28" s="27"/>
      <c r="I28" s="27"/>
      <c r="J28" s="27"/>
      <c r="K28" s="41">
        <f t="shared" si="1"/>
        <v>0</v>
      </c>
      <c r="L28" s="27"/>
      <c r="M28" s="27"/>
      <c r="N28" s="27"/>
      <c r="O28" s="41">
        <f t="shared" si="2"/>
        <v>0</v>
      </c>
      <c r="P28" s="27"/>
      <c r="Q28" s="27"/>
      <c r="R28" s="27"/>
      <c r="S28" s="41">
        <f t="shared" si="3"/>
        <v>0</v>
      </c>
      <c r="T28" s="27"/>
      <c r="U28" s="27"/>
      <c r="V28" s="27"/>
      <c r="W28" s="41">
        <f t="shared" si="4"/>
        <v>0</v>
      </c>
      <c r="X28" s="27"/>
      <c r="Y28" s="27"/>
      <c r="Z28" s="27"/>
      <c r="AA28" s="41">
        <f t="shared" si="5"/>
        <v>13</v>
      </c>
      <c r="AB28" s="27">
        <v>13</v>
      </c>
      <c r="AC28" s="27"/>
      <c r="AD28" s="27"/>
      <c r="AE28" s="40">
        <f t="shared" si="28"/>
        <v>946</v>
      </c>
      <c r="AF28" s="41">
        <f t="shared" si="29"/>
        <v>946</v>
      </c>
      <c r="AG28" s="41">
        <f t="shared" si="30"/>
        <v>0</v>
      </c>
      <c r="AH28" s="41">
        <f t="shared" si="31"/>
        <v>0</v>
      </c>
      <c r="AI28" s="41">
        <f t="shared" si="32"/>
        <v>223</v>
      </c>
      <c r="AJ28" s="27">
        <v>223</v>
      </c>
      <c r="AK28" s="27"/>
      <c r="AL28" s="27"/>
      <c r="AM28" s="41">
        <f t="shared" si="11"/>
        <v>184</v>
      </c>
      <c r="AN28" s="27">
        <v>184</v>
      </c>
      <c r="AO28" s="27"/>
      <c r="AP28" s="27"/>
      <c r="AQ28" s="41">
        <f t="shared" si="12"/>
        <v>407</v>
      </c>
      <c r="AR28" s="27">
        <v>407</v>
      </c>
      <c r="AS28" s="27"/>
      <c r="AT28" s="27"/>
      <c r="AU28" s="41">
        <f t="shared" si="33"/>
        <v>132</v>
      </c>
      <c r="AV28" s="27">
        <v>132</v>
      </c>
      <c r="AW28" s="27"/>
      <c r="AX28" s="27"/>
      <c r="AY28" s="41">
        <f t="shared" si="34"/>
        <v>0</v>
      </c>
      <c r="AZ28" s="27"/>
      <c r="BA28" s="27"/>
      <c r="BB28" s="27"/>
      <c r="BC28" s="25"/>
      <c r="BD28" s="25"/>
      <c r="BE28" s="25"/>
      <c r="BF28" s="25"/>
    </row>
    <row r="29" spans="1:145" x14ac:dyDescent="0.2">
      <c r="A29" s="109">
        <v>21</v>
      </c>
      <c r="B29" s="109" t="s">
        <v>256</v>
      </c>
      <c r="C29" s="40">
        <f t="shared" si="35"/>
        <v>49</v>
      </c>
      <c r="D29" s="41">
        <f t="shared" si="36"/>
        <v>49</v>
      </c>
      <c r="E29" s="41">
        <f t="shared" si="37"/>
        <v>0</v>
      </c>
      <c r="F29" s="41">
        <f t="shared" si="38"/>
        <v>0</v>
      </c>
      <c r="G29" s="41">
        <f t="shared" si="39"/>
        <v>1</v>
      </c>
      <c r="H29" s="27">
        <v>1</v>
      </c>
      <c r="I29" s="27"/>
      <c r="J29" s="27"/>
      <c r="K29" s="41">
        <f t="shared" si="1"/>
        <v>0</v>
      </c>
      <c r="L29" s="27"/>
      <c r="M29" s="27"/>
      <c r="N29" s="27"/>
      <c r="O29" s="41">
        <f t="shared" si="2"/>
        <v>26</v>
      </c>
      <c r="P29" s="27">
        <v>26</v>
      </c>
      <c r="Q29" s="27"/>
      <c r="R29" s="27"/>
      <c r="S29" s="41">
        <f t="shared" si="3"/>
        <v>1</v>
      </c>
      <c r="T29" s="27">
        <v>1</v>
      </c>
      <c r="U29" s="27"/>
      <c r="V29" s="27"/>
      <c r="W29" s="41">
        <f t="shared" si="4"/>
        <v>1</v>
      </c>
      <c r="X29" s="27">
        <v>1</v>
      </c>
      <c r="Y29" s="27"/>
      <c r="Z29" s="27"/>
      <c r="AA29" s="41">
        <f t="shared" si="5"/>
        <v>20</v>
      </c>
      <c r="AB29" s="27">
        <v>20</v>
      </c>
      <c r="AC29" s="27"/>
      <c r="AD29" s="27"/>
      <c r="AE29" s="40">
        <f t="shared" si="28"/>
        <v>1284</v>
      </c>
      <c r="AF29" s="41">
        <f t="shared" si="29"/>
        <v>1284</v>
      </c>
      <c r="AG29" s="41">
        <f t="shared" si="30"/>
        <v>0</v>
      </c>
      <c r="AH29" s="41">
        <f t="shared" si="31"/>
        <v>0</v>
      </c>
      <c r="AI29" s="41">
        <f t="shared" si="32"/>
        <v>523</v>
      </c>
      <c r="AJ29" s="27">
        <v>523</v>
      </c>
      <c r="AK29" s="27"/>
      <c r="AL29" s="27"/>
      <c r="AM29" s="41">
        <f t="shared" si="11"/>
        <v>427</v>
      </c>
      <c r="AN29" s="27">
        <v>427</v>
      </c>
      <c r="AO29" s="27"/>
      <c r="AP29" s="27"/>
      <c r="AQ29" s="41">
        <f t="shared" si="12"/>
        <v>78</v>
      </c>
      <c r="AR29" s="27">
        <v>78</v>
      </c>
      <c r="AS29" s="27"/>
      <c r="AT29" s="27"/>
      <c r="AU29" s="41">
        <f t="shared" si="33"/>
        <v>256</v>
      </c>
      <c r="AV29" s="27">
        <v>256</v>
      </c>
      <c r="AW29" s="27"/>
      <c r="AX29" s="27"/>
      <c r="AY29" s="41">
        <f t="shared" si="34"/>
        <v>0</v>
      </c>
      <c r="AZ29" s="27"/>
      <c r="BA29" s="27"/>
      <c r="BB29" s="27"/>
      <c r="BC29" s="25"/>
      <c r="BD29" s="25"/>
      <c r="BE29" s="25"/>
      <c r="BF29" s="25"/>
    </row>
    <row r="30" spans="1:145" x14ac:dyDescent="0.2">
      <c r="A30" s="109">
        <v>22</v>
      </c>
      <c r="B30" s="109" t="s">
        <v>182</v>
      </c>
      <c r="C30" s="40">
        <f t="shared" si="35"/>
        <v>2</v>
      </c>
      <c r="D30" s="41">
        <f t="shared" si="36"/>
        <v>2</v>
      </c>
      <c r="E30" s="41">
        <f t="shared" si="37"/>
        <v>0</v>
      </c>
      <c r="F30" s="41">
        <f t="shared" si="38"/>
        <v>0</v>
      </c>
      <c r="G30" s="41">
        <f t="shared" si="39"/>
        <v>0</v>
      </c>
      <c r="H30" s="27"/>
      <c r="I30" s="27"/>
      <c r="J30" s="27"/>
      <c r="K30" s="41">
        <f t="shared" si="1"/>
        <v>0</v>
      </c>
      <c r="L30" s="27"/>
      <c r="M30" s="27"/>
      <c r="N30" s="27"/>
      <c r="O30" s="41">
        <f t="shared" si="2"/>
        <v>0</v>
      </c>
      <c r="P30" s="27"/>
      <c r="Q30" s="27"/>
      <c r="R30" s="27"/>
      <c r="S30" s="41">
        <f t="shared" si="3"/>
        <v>0</v>
      </c>
      <c r="T30" s="27"/>
      <c r="U30" s="27"/>
      <c r="V30" s="27"/>
      <c r="W30" s="41">
        <f t="shared" si="4"/>
        <v>1</v>
      </c>
      <c r="X30" s="27">
        <v>1</v>
      </c>
      <c r="Y30" s="27"/>
      <c r="Z30" s="27"/>
      <c r="AA30" s="41">
        <f t="shared" si="5"/>
        <v>1</v>
      </c>
      <c r="AB30" s="27">
        <v>1</v>
      </c>
      <c r="AC30" s="27"/>
      <c r="AD30" s="27"/>
      <c r="AE30" s="40">
        <f t="shared" si="28"/>
        <v>98</v>
      </c>
      <c r="AF30" s="41">
        <f t="shared" si="29"/>
        <v>98</v>
      </c>
      <c r="AG30" s="41">
        <f t="shared" si="30"/>
        <v>0</v>
      </c>
      <c r="AH30" s="41">
        <f t="shared" si="31"/>
        <v>0</v>
      </c>
      <c r="AI30" s="41">
        <f t="shared" si="32"/>
        <v>59</v>
      </c>
      <c r="AJ30" s="27">
        <v>59</v>
      </c>
      <c r="AK30" s="27"/>
      <c r="AL30" s="27"/>
      <c r="AM30" s="41">
        <f t="shared" si="11"/>
        <v>39</v>
      </c>
      <c r="AN30" s="27">
        <v>39</v>
      </c>
      <c r="AO30" s="27"/>
      <c r="AP30" s="27"/>
      <c r="AQ30" s="41">
        <f t="shared" si="12"/>
        <v>0</v>
      </c>
      <c r="AR30" s="27"/>
      <c r="AS30" s="27"/>
      <c r="AT30" s="27"/>
      <c r="AU30" s="41">
        <f t="shared" si="33"/>
        <v>0</v>
      </c>
      <c r="AV30" s="27"/>
      <c r="AW30" s="27"/>
      <c r="AX30" s="27"/>
      <c r="AY30" s="41">
        <f t="shared" si="34"/>
        <v>0</v>
      </c>
      <c r="AZ30" s="27"/>
      <c r="BA30" s="27"/>
      <c r="BB30" s="27"/>
      <c r="BC30" s="25"/>
      <c r="BD30" s="25"/>
      <c r="BE30" s="25"/>
      <c r="BF30" s="25"/>
    </row>
    <row r="31" spans="1:145" x14ac:dyDescent="0.2">
      <c r="A31" s="109">
        <v>23</v>
      </c>
      <c r="B31" s="109" t="s">
        <v>183</v>
      </c>
      <c r="C31" s="40">
        <f t="shared" si="35"/>
        <v>1</v>
      </c>
      <c r="D31" s="41">
        <f t="shared" si="36"/>
        <v>0</v>
      </c>
      <c r="E31" s="41">
        <f t="shared" si="37"/>
        <v>1</v>
      </c>
      <c r="F31" s="41">
        <f t="shared" si="38"/>
        <v>0</v>
      </c>
      <c r="G31" s="41">
        <f t="shared" si="39"/>
        <v>0</v>
      </c>
      <c r="H31" s="27"/>
      <c r="I31" s="27"/>
      <c r="J31" s="27"/>
      <c r="K31" s="41">
        <f t="shared" si="1"/>
        <v>0</v>
      </c>
      <c r="L31" s="27"/>
      <c r="M31" s="27"/>
      <c r="N31" s="27"/>
      <c r="O31" s="41">
        <f t="shared" si="2"/>
        <v>0</v>
      </c>
      <c r="P31" s="27"/>
      <c r="Q31" s="27"/>
      <c r="R31" s="27"/>
      <c r="S31" s="41">
        <f t="shared" si="3"/>
        <v>0</v>
      </c>
      <c r="T31" s="27"/>
      <c r="U31" s="27"/>
      <c r="V31" s="27"/>
      <c r="W31" s="41">
        <f t="shared" si="4"/>
        <v>1</v>
      </c>
      <c r="X31" s="27"/>
      <c r="Y31" s="27">
        <v>1</v>
      </c>
      <c r="Z31" s="27"/>
      <c r="AA31" s="41">
        <f t="shared" si="5"/>
        <v>0</v>
      </c>
      <c r="AB31" s="27"/>
      <c r="AC31" s="27"/>
      <c r="AD31" s="27"/>
      <c r="AE31" s="40">
        <f t="shared" si="28"/>
        <v>0</v>
      </c>
      <c r="AF31" s="41">
        <f t="shared" si="29"/>
        <v>0</v>
      </c>
      <c r="AG31" s="41">
        <f t="shared" si="30"/>
        <v>0</v>
      </c>
      <c r="AH31" s="41">
        <f t="shared" si="31"/>
        <v>0</v>
      </c>
      <c r="AI31" s="41">
        <f t="shared" si="32"/>
        <v>0</v>
      </c>
      <c r="AJ31" s="27"/>
      <c r="AK31" s="27"/>
      <c r="AL31" s="27"/>
      <c r="AM31" s="41">
        <f t="shared" si="11"/>
        <v>0</v>
      </c>
      <c r="AN31" s="27"/>
      <c r="AO31" s="27"/>
      <c r="AP31" s="27"/>
      <c r="AQ31" s="41">
        <f t="shared" si="12"/>
        <v>0</v>
      </c>
      <c r="AR31" s="27"/>
      <c r="AS31" s="27"/>
      <c r="AT31" s="27"/>
      <c r="AU31" s="41">
        <f t="shared" si="33"/>
        <v>0</v>
      </c>
      <c r="AV31" s="27"/>
      <c r="AW31" s="27"/>
      <c r="AX31" s="27"/>
      <c r="AY31" s="41">
        <f t="shared" si="34"/>
        <v>0</v>
      </c>
      <c r="AZ31" s="27"/>
      <c r="BA31" s="27"/>
      <c r="BB31" s="27"/>
      <c r="BC31" s="25"/>
      <c r="BD31" s="25"/>
      <c r="BE31" s="25"/>
      <c r="BF31" s="25"/>
    </row>
    <row r="32" spans="1:145" x14ac:dyDescent="0.2">
      <c r="A32" s="109">
        <v>24</v>
      </c>
      <c r="B32" s="109" t="s">
        <v>184</v>
      </c>
      <c r="C32" s="40">
        <f t="shared" si="35"/>
        <v>2</v>
      </c>
      <c r="D32" s="41">
        <f t="shared" si="36"/>
        <v>2</v>
      </c>
      <c r="E32" s="41">
        <f t="shared" si="37"/>
        <v>0</v>
      </c>
      <c r="F32" s="41">
        <f t="shared" si="38"/>
        <v>0</v>
      </c>
      <c r="G32" s="41">
        <f t="shared" si="39"/>
        <v>0</v>
      </c>
      <c r="H32" s="27"/>
      <c r="I32" s="27"/>
      <c r="J32" s="27"/>
      <c r="K32" s="41">
        <f t="shared" si="1"/>
        <v>0</v>
      </c>
      <c r="L32" s="27"/>
      <c r="M32" s="27"/>
      <c r="N32" s="27"/>
      <c r="O32" s="41">
        <f t="shared" si="2"/>
        <v>0</v>
      </c>
      <c r="P32" s="27"/>
      <c r="Q32" s="27"/>
      <c r="R32" s="27"/>
      <c r="S32" s="41">
        <f t="shared" si="3"/>
        <v>0</v>
      </c>
      <c r="T32" s="27"/>
      <c r="U32" s="27"/>
      <c r="V32" s="27"/>
      <c r="W32" s="41">
        <f t="shared" si="4"/>
        <v>0</v>
      </c>
      <c r="X32" s="27"/>
      <c r="Y32" s="27"/>
      <c r="Z32" s="27"/>
      <c r="AA32" s="41">
        <f t="shared" si="5"/>
        <v>2</v>
      </c>
      <c r="AB32" s="27">
        <v>2</v>
      </c>
      <c r="AC32" s="27"/>
      <c r="AD32" s="27"/>
      <c r="AE32" s="40">
        <f t="shared" si="28"/>
        <v>121</v>
      </c>
      <c r="AF32" s="41">
        <f t="shared" si="29"/>
        <v>121</v>
      </c>
      <c r="AG32" s="41">
        <f t="shared" si="30"/>
        <v>0</v>
      </c>
      <c r="AH32" s="41">
        <f t="shared" si="31"/>
        <v>0</v>
      </c>
      <c r="AI32" s="41">
        <f t="shared" si="32"/>
        <v>63</v>
      </c>
      <c r="AJ32" s="27">
        <v>63</v>
      </c>
      <c r="AK32" s="27"/>
      <c r="AL32" s="27"/>
      <c r="AM32" s="41">
        <f t="shared" si="11"/>
        <v>58</v>
      </c>
      <c r="AN32" s="27">
        <v>58</v>
      </c>
      <c r="AO32" s="27"/>
      <c r="AP32" s="27"/>
      <c r="AQ32" s="41">
        <f t="shared" si="12"/>
        <v>0</v>
      </c>
      <c r="AR32" s="27"/>
      <c r="AS32" s="27"/>
      <c r="AT32" s="27"/>
      <c r="AU32" s="41">
        <f t="shared" si="33"/>
        <v>0</v>
      </c>
      <c r="AV32" s="27"/>
      <c r="AW32" s="27"/>
      <c r="AX32" s="27"/>
      <c r="AY32" s="41">
        <f t="shared" si="34"/>
        <v>0</v>
      </c>
      <c r="AZ32" s="27"/>
      <c r="BA32" s="27"/>
      <c r="BB32" s="27"/>
      <c r="BC32" s="25"/>
      <c r="BD32" s="25"/>
      <c r="BE32" s="25"/>
      <c r="BF32" s="25"/>
    </row>
    <row r="33" spans="1:145" s="14" customFormat="1" x14ac:dyDescent="0.2">
      <c r="A33" s="113">
        <v>25</v>
      </c>
      <c r="B33" s="113" t="s">
        <v>197</v>
      </c>
      <c r="C33" s="40">
        <f t="shared" si="35"/>
        <v>4</v>
      </c>
      <c r="D33" s="41">
        <f t="shared" si="36"/>
        <v>0</v>
      </c>
      <c r="E33" s="41">
        <f t="shared" si="37"/>
        <v>4</v>
      </c>
      <c r="F33" s="41">
        <f t="shared" si="38"/>
        <v>0</v>
      </c>
      <c r="G33" s="41">
        <f t="shared" si="39"/>
        <v>0</v>
      </c>
      <c r="H33" s="114"/>
      <c r="I33" s="114"/>
      <c r="J33" s="114"/>
      <c r="K33" s="41">
        <f t="shared" si="1"/>
        <v>0</v>
      </c>
      <c r="L33" s="114"/>
      <c r="M33" s="114"/>
      <c r="N33" s="114"/>
      <c r="O33" s="41">
        <f t="shared" si="2"/>
        <v>0</v>
      </c>
      <c r="P33" s="114"/>
      <c r="Q33" s="114"/>
      <c r="R33" s="114"/>
      <c r="S33" s="41">
        <f t="shared" si="3"/>
        <v>1</v>
      </c>
      <c r="T33" s="114"/>
      <c r="U33" s="114">
        <v>1</v>
      </c>
      <c r="V33" s="114"/>
      <c r="W33" s="41">
        <f t="shared" si="4"/>
        <v>1</v>
      </c>
      <c r="X33" s="114"/>
      <c r="Y33" s="114">
        <v>1</v>
      </c>
      <c r="Z33" s="114"/>
      <c r="AA33" s="41">
        <f t="shared" si="5"/>
        <v>2</v>
      </c>
      <c r="AB33" s="114"/>
      <c r="AC33" s="114">
        <v>2</v>
      </c>
      <c r="AD33" s="114"/>
      <c r="AE33" s="40">
        <f t="shared" si="28"/>
        <v>323</v>
      </c>
      <c r="AF33" s="41">
        <f t="shared" si="29"/>
        <v>321</v>
      </c>
      <c r="AG33" s="41">
        <f t="shared" si="30"/>
        <v>2</v>
      </c>
      <c r="AH33" s="41">
        <f t="shared" si="31"/>
        <v>0</v>
      </c>
      <c r="AI33" s="41">
        <f t="shared" si="32"/>
        <v>206</v>
      </c>
      <c r="AJ33" s="114">
        <v>204</v>
      </c>
      <c r="AK33" s="114">
        <v>2</v>
      </c>
      <c r="AL33" s="114"/>
      <c r="AM33" s="41">
        <f t="shared" si="11"/>
        <v>117</v>
      </c>
      <c r="AN33" s="114">
        <v>117</v>
      </c>
      <c r="AO33" s="114"/>
      <c r="AP33" s="114"/>
      <c r="AQ33" s="41">
        <f t="shared" si="12"/>
        <v>0</v>
      </c>
      <c r="AR33" s="114"/>
      <c r="AS33" s="114"/>
      <c r="AT33" s="114"/>
      <c r="AU33" s="41">
        <f t="shared" si="33"/>
        <v>0</v>
      </c>
      <c r="AV33" s="27"/>
      <c r="AW33" s="27"/>
      <c r="AX33" s="27"/>
      <c r="AY33" s="41">
        <f t="shared" si="34"/>
        <v>0</v>
      </c>
      <c r="AZ33" s="114"/>
      <c r="BA33" s="114"/>
      <c r="BB33" s="114"/>
      <c r="BC33" s="25"/>
      <c r="BD33" s="25"/>
      <c r="BE33" s="25"/>
      <c r="BF33" s="25"/>
    </row>
    <row r="34" spans="1:145" x14ac:dyDescent="0.2">
      <c r="A34" s="109">
        <v>26</v>
      </c>
      <c r="B34" s="109" t="s">
        <v>185</v>
      </c>
      <c r="C34" s="40">
        <f t="shared" si="35"/>
        <v>1</v>
      </c>
      <c r="D34" s="41">
        <f t="shared" si="36"/>
        <v>0</v>
      </c>
      <c r="E34" s="41">
        <f t="shared" si="37"/>
        <v>1</v>
      </c>
      <c r="F34" s="41">
        <f t="shared" si="38"/>
        <v>0</v>
      </c>
      <c r="G34" s="41">
        <f t="shared" si="39"/>
        <v>0</v>
      </c>
      <c r="H34" s="27"/>
      <c r="I34" s="27"/>
      <c r="J34" s="27"/>
      <c r="K34" s="41">
        <f t="shared" si="1"/>
        <v>0</v>
      </c>
      <c r="L34" s="27"/>
      <c r="M34" s="27"/>
      <c r="N34" s="27"/>
      <c r="O34" s="41">
        <f t="shared" si="2"/>
        <v>0</v>
      </c>
      <c r="P34" s="27"/>
      <c r="Q34" s="27"/>
      <c r="R34" s="27"/>
      <c r="S34" s="41">
        <f t="shared" si="3"/>
        <v>0</v>
      </c>
      <c r="T34" s="27"/>
      <c r="U34" s="27"/>
      <c r="V34" s="27"/>
      <c r="W34" s="41">
        <f t="shared" si="4"/>
        <v>1</v>
      </c>
      <c r="X34" s="27"/>
      <c r="Y34" s="27">
        <v>1</v>
      </c>
      <c r="Z34" s="27"/>
      <c r="AA34" s="41">
        <f t="shared" si="5"/>
        <v>0</v>
      </c>
      <c r="AB34" s="27"/>
      <c r="AC34" s="27"/>
      <c r="AD34" s="27"/>
      <c r="AE34" s="40">
        <f t="shared" si="28"/>
        <v>6</v>
      </c>
      <c r="AF34" s="41">
        <f t="shared" si="29"/>
        <v>6</v>
      </c>
      <c r="AG34" s="41">
        <f t="shared" si="30"/>
        <v>0</v>
      </c>
      <c r="AH34" s="41">
        <f t="shared" si="31"/>
        <v>0</v>
      </c>
      <c r="AI34" s="41">
        <f t="shared" si="32"/>
        <v>6</v>
      </c>
      <c r="AJ34" s="27">
        <v>6</v>
      </c>
      <c r="AK34" s="27"/>
      <c r="AL34" s="27"/>
      <c r="AM34" s="41">
        <f t="shared" si="11"/>
        <v>0</v>
      </c>
      <c r="AN34" s="27"/>
      <c r="AO34" s="27"/>
      <c r="AP34" s="27"/>
      <c r="AQ34" s="41">
        <f t="shared" si="12"/>
        <v>0</v>
      </c>
      <c r="AR34" s="27"/>
      <c r="AS34" s="27"/>
      <c r="AT34" s="27"/>
      <c r="AU34" s="41">
        <f t="shared" si="33"/>
        <v>0</v>
      </c>
      <c r="AV34" s="27"/>
      <c r="AW34" s="27"/>
      <c r="AX34" s="27"/>
      <c r="AY34" s="41">
        <f t="shared" si="34"/>
        <v>0</v>
      </c>
      <c r="AZ34" s="27"/>
      <c r="BA34" s="27"/>
      <c r="BB34" s="27"/>
      <c r="BC34" s="25"/>
      <c r="BD34" s="25"/>
      <c r="BE34" s="25"/>
      <c r="BF34" s="25"/>
    </row>
    <row r="35" spans="1:145" x14ac:dyDescent="0.2">
      <c r="A35" s="109">
        <v>27</v>
      </c>
      <c r="B35" s="109" t="s">
        <v>186</v>
      </c>
      <c r="C35" s="40">
        <f t="shared" si="35"/>
        <v>2</v>
      </c>
      <c r="D35" s="41">
        <f t="shared" si="36"/>
        <v>0</v>
      </c>
      <c r="E35" s="41">
        <f t="shared" si="37"/>
        <v>2</v>
      </c>
      <c r="F35" s="41">
        <f t="shared" si="38"/>
        <v>0</v>
      </c>
      <c r="G35" s="41">
        <f t="shared" si="39"/>
        <v>0</v>
      </c>
      <c r="H35" s="27"/>
      <c r="I35" s="27"/>
      <c r="J35" s="27"/>
      <c r="K35" s="41">
        <f t="shared" si="1"/>
        <v>0</v>
      </c>
      <c r="L35" s="27"/>
      <c r="M35" s="27"/>
      <c r="N35" s="27"/>
      <c r="O35" s="41">
        <f t="shared" si="2"/>
        <v>0</v>
      </c>
      <c r="P35" s="27"/>
      <c r="Q35" s="27"/>
      <c r="R35" s="27"/>
      <c r="S35" s="41">
        <f t="shared" si="3"/>
        <v>0</v>
      </c>
      <c r="T35" s="27"/>
      <c r="U35" s="27"/>
      <c r="V35" s="27"/>
      <c r="W35" s="41">
        <f t="shared" si="4"/>
        <v>1</v>
      </c>
      <c r="X35" s="27"/>
      <c r="Y35" s="27">
        <v>1</v>
      </c>
      <c r="Z35" s="27"/>
      <c r="AA35" s="41">
        <f t="shared" si="5"/>
        <v>1</v>
      </c>
      <c r="AB35" s="27"/>
      <c r="AC35" s="27">
        <v>1</v>
      </c>
      <c r="AD35" s="27"/>
      <c r="AE35" s="40">
        <f t="shared" si="28"/>
        <v>14</v>
      </c>
      <c r="AF35" s="41">
        <f t="shared" si="29"/>
        <v>14</v>
      </c>
      <c r="AG35" s="41">
        <f t="shared" si="30"/>
        <v>0</v>
      </c>
      <c r="AH35" s="41">
        <f t="shared" si="31"/>
        <v>0</v>
      </c>
      <c r="AI35" s="41">
        <f t="shared" si="32"/>
        <v>0</v>
      </c>
      <c r="AJ35" s="27"/>
      <c r="AK35" s="27"/>
      <c r="AL35" s="27"/>
      <c r="AM35" s="41">
        <f t="shared" si="11"/>
        <v>14</v>
      </c>
      <c r="AN35" s="27">
        <v>14</v>
      </c>
      <c r="AO35" s="27"/>
      <c r="AP35" s="27"/>
      <c r="AQ35" s="41">
        <f t="shared" si="12"/>
        <v>0</v>
      </c>
      <c r="AR35" s="27"/>
      <c r="AS35" s="27"/>
      <c r="AT35" s="27"/>
      <c r="AU35" s="41">
        <f t="shared" si="33"/>
        <v>0</v>
      </c>
      <c r="AV35" s="27"/>
      <c r="AW35" s="27"/>
      <c r="AX35" s="27"/>
      <c r="AY35" s="41">
        <f t="shared" si="34"/>
        <v>0</v>
      </c>
      <c r="AZ35" s="27"/>
      <c r="BA35" s="27"/>
      <c r="BB35" s="27"/>
      <c r="BC35" s="25"/>
      <c r="BD35" s="25"/>
      <c r="BE35" s="25"/>
      <c r="BF35" s="25"/>
    </row>
    <row r="36" spans="1:145" x14ac:dyDescent="0.2">
      <c r="A36" s="109">
        <v>28</v>
      </c>
      <c r="B36" s="110" t="s">
        <v>187</v>
      </c>
      <c r="C36" s="40">
        <f t="shared" si="35"/>
        <v>2</v>
      </c>
      <c r="D36" s="41">
        <f t="shared" si="36"/>
        <v>0</v>
      </c>
      <c r="E36" s="41">
        <f t="shared" si="37"/>
        <v>2</v>
      </c>
      <c r="F36" s="41">
        <f t="shared" si="38"/>
        <v>0</v>
      </c>
      <c r="G36" s="41">
        <f t="shared" si="39"/>
        <v>0</v>
      </c>
      <c r="H36" s="27"/>
      <c r="I36" s="27"/>
      <c r="J36" s="27"/>
      <c r="K36" s="41">
        <f t="shared" si="1"/>
        <v>0</v>
      </c>
      <c r="L36" s="27"/>
      <c r="M36" s="27"/>
      <c r="N36" s="27"/>
      <c r="O36" s="41">
        <f t="shared" si="2"/>
        <v>0</v>
      </c>
      <c r="P36" s="27"/>
      <c r="Q36" s="27"/>
      <c r="R36" s="27"/>
      <c r="S36" s="41">
        <f t="shared" si="3"/>
        <v>1</v>
      </c>
      <c r="T36" s="27"/>
      <c r="U36" s="27">
        <v>1</v>
      </c>
      <c r="V36" s="27"/>
      <c r="W36" s="41">
        <f t="shared" si="4"/>
        <v>1</v>
      </c>
      <c r="X36" s="27"/>
      <c r="Y36" s="27">
        <v>1</v>
      </c>
      <c r="Z36" s="27"/>
      <c r="AA36" s="41">
        <f t="shared" si="5"/>
        <v>0</v>
      </c>
      <c r="AB36" s="27"/>
      <c r="AC36" s="27"/>
      <c r="AD36" s="27"/>
      <c r="AE36" s="40">
        <f t="shared" si="28"/>
        <v>329</v>
      </c>
      <c r="AF36" s="41">
        <f t="shared" si="29"/>
        <v>0</v>
      </c>
      <c r="AG36" s="41">
        <f t="shared" si="30"/>
        <v>329</v>
      </c>
      <c r="AH36" s="41">
        <f t="shared" si="31"/>
        <v>0</v>
      </c>
      <c r="AI36" s="41">
        <f t="shared" si="32"/>
        <v>152</v>
      </c>
      <c r="AJ36" s="27"/>
      <c r="AK36" s="27">
        <v>152</v>
      </c>
      <c r="AL36" s="27"/>
      <c r="AM36" s="41">
        <f t="shared" si="11"/>
        <v>152</v>
      </c>
      <c r="AN36" s="27"/>
      <c r="AO36" s="27">
        <v>152</v>
      </c>
      <c r="AP36" s="27"/>
      <c r="AQ36" s="41">
        <f t="shared" si="12"/>
        <v>0</v>
      </c>
      <c r="AR36" s="27"/>
      <c r="AS36" s="27"/>
      <c r="AT36" s="27"/>
      <c r="AU36" s="41">
        <f t="shared" si="33"/>
        <v>25</v>
      </c>
      <c r="AV36" s="27"/>
      <c r="AW36" s="27">
        <v>25</v>
      </c>
      <c r="AX36" s="27"/>
      <c r="AY36" s="41">
        <f t="shared" si="34"/>
        <v>0</v>
      </c>
      <c r="AZ36" s="27"/>
      <c r="BA36" s="27"/>
      <c r="BB36" s="27"/>
      <c r="BC36" s="25"/>
      <c r="BD36" s="25"/>
      <c r="BE36" s="25"/>
      <c r="BF36" s="25"/>
    </row>
    <row r="37" spans="1:145" x14ac:dyDescent="0.2">
      <c r="A37" s="26"/>
      <c r="B37" s="30"/>
      <c r="C37" s="40">
        <f t="shared" si="35"/>
        <v>0</v>
      </c>
      <c r="D37" s="41">
        <f t="shared" si="36"/>
        <v>0</v>
      </c>
      <c r="E37" s="41">
        <f t="shared" si="37"/>
        <v>0</v>
      </c>
      <c r="F37" s="41">
        <f t="shared" si="38"/>
        <v>0</v>
      </c>
      <c r="G37" s="41">
        <f t="shared" si="39"/>
        <v>0</v>
      </c>
      <c r="H37" s="27"/>
      <c r="I37" s="27"/>
      <c r="J37" s="27"/>
      <c r="K37" s="41">
        <f t="shared" si="1"/>
        <v>0</v>
      </c>
      <c r="L37" s="27"/>
      <c r="M37" s="27"/>
      <c r="N37" s="27"/>
      <c r="O37" s="41">
        <f t="shared" si="2"/>
        <v>0</v>
      </c>
      <c r="P37" s="27"/>
      <c r="Q37" s="27"/>
      <c r="R37" s="27"/>
      <c r="S37" s="41">
        <f t="shared" si="3"/>
        <v>0</v>
      </c>
      <c r="T37" s="27"/>
      <c r="U37" s="27"/>
      <c r="V37" s="27"/>
      <c r="W37" s="41">
        <f t="shared" si="4"/>
        <v>0</v>
      </c>
      <c r="X37" s="27"/>
      <c r="Y37" s="27"/>
      <c r="Z37" s="27"/>
      <c r="AA37" s="41">
        <f t="shared" si="5"/>
        <v>0</v>
      </c>
      <c r="AB37" s="27"/>
      <c r="AC37" s="27"/>
      <c r="AD37" s="27"/>
      <c r="AE37" s="40">
        <f t="shared" si="28"/>
        <v>0</v>
      </c>
      <c r="AF37" s="41">
        <f t="shared" si="29"/>
        <v>0</v>
      </c>
      <c r="AG37" s="41">
        <f t="shared" si="30"/>
        <v>0</v>
      </c>
      <c r="AH37" s="41">
        <f t="shared" si="31"/>
        <v>0</v>
      </c>
      <c r="AI37" s="41">
        <f t="shared" si="32"/>
        <v>0</v>
      </c>
      <c r="AJ37" s="27"/>
      <c r="AK37" s="27"/>
      <c r="AL37" s="27"/>
      <c r="AM37" s="41">
        <f t="shared" si="11"/>
        <v>0</v>
      </c>
      <c r="AN37" s="27"/>
      <c r="AO37" s="27"/>
      <c r="AP37" s="27"/>
      <c r="AQ37" s="41">
        <f t="shared" si="12"/>
        <v>0</v>
      </c>
      <c r="AR37" s="27"/>
      <c r="AS37" s="27"/>
      <c r="AT37" s="27"/>
      <c r="AU37" s="41">
        <f t="shared" si="33"/>
        <v>0</v>
      </c>
      <c r="AV37" s="27"/>
      <c r="AW37" s="27"/>
      <c r="AX37" s="27"/>
      <c r="AY37" s="41">
        <f t="shared" si="34"/>
        <v>0</v>
      </c>
      <c r="AZ37" s="27"/>
      <c r="BA37" s="27"/>
      <c r="BB37" s="27"/>
      <c r="BC37" s="25"/>
      <c r="BD37" s="25"/>
      <c r="BE37" s="25"/>
      <c r="BF37" s="25"/>
    </row>
    <row r="38" spans="1:145" s="13" customFormat="1" ht="15.75" x14ac:dyDescent="0.2">
      <c r="A38" s="32"/>
      <c r="B38" s="23" t="s">
        <v>257</v>
      </c>
      <c r="C38" s="41"/>
      <c r="D38" s="41"/>
      <c r="E38" s="41"/>
      <c r="F38" s="41"/>
      <c r="G38" s="41"/>
      <c r="H38" s="24"/>
      <c r="I38" s="24"/>
      <c r="J38" s="24"/>
      <c r="K38" s="41"/>
      <c r="L38" s="24"/>
      <c r="M38" s="24"/>
      <c r="N38" s="24"/>
      <c r="O38" s="41"/>
      <c r="P38" s="24"/>
      <c r="Q38" s="24"/>
      <c r="R38" s="24"/>
      <c r="S38" s="41"/>
      <c r="T38" s="24"/>
      <c r="U38" s="24"/>
      <c r="V38" s="24"/>
      <c r="W38" s="41"/>
      <c r="X38" s="24"/>
      <c r="Y38" s="24"/>
      <c r="Z38" s="24"/>
      <c r="AA38" s="41"/>
      <c r="AB38" s="24"/>
      <c r="AC38" s="24"/>
      <c r="AD38" s="24"/>
      <c r="AE38" s="41"/>
      <c r="AF38" s="41"/>
      <c r="AG38" s="41"/>
      <c r="AH38" s="41"/>
      <c r="AI38" s="41"/>
      <c r="AJ38" s="24"/>
      <c r="AK38" s="24"/>
      <c r="AL38" s="24"/>
      <c r="AM38" s="41"/>
      <c r="AN38" s="24"/>
      <c r="AO38" s="24"/>
      <c r="AP38" s="24"/>
      <c r="AQ38" s="41"/>
      <c r="AR38" s="24"/>
      <c r="AS38" s="24"/>
      <c r="AT38" s="24"/>
      <c r="AU38" s="41"/>
      <c r="AV38" s="24"/>
      <c r="AW38" s="24"/>
      <c r="AX38" s="24"/>
      <c r="AY38" s="41"/>
      <c r="AZ38" s="24"/>
      <c r="BA38" s="24"/>
      <c r="BB38" s="24"/>
      <c r="BC38" s="25"/>
      <c r="BD38" s="25"/>
      <c r="BE38" s="25"/>
      <c r="BF38" s="25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</row>
    <row r="39" spans="1:145" x14ac:dyDescent="0.2">
      <c r="A39" s="110">
        <v>29</v>
      </c>
      <c r="B39" s="110" t="s">
        <v>219</v>
      </c>
      <c r="C39" s="40">
        <f t="shared" si="0"/>
        <v>5</v>
      </c>
      <c r="D39" s="41">
        <f t="shared" ref="D39" si="40">SUM(H39+L39+P39+T39+X39+AB39)</f>
        <v>0</v>
      </c>
      <c r="E39" s="41">
        <f t="shared" ref="E39" si="41">I39+M39+Q39+U39+Y39+AC39</f>
        <v>4</v>
      </c>
      <c r="F39" s="41">
        <f t="shared" ref="F39" si="42">J39+N39+R39+V39+Z39+AD39</f>
        <v>1</v>
      </c>
      <c r="G39" s="41">
        <f t="shared" ref="G39" si="43">H39+I39+J39</f>
        <v>0</v>
      </c>
      <c r="H39" s="27"/>
      <c r="I39" s="27"/>
      <c r="J39" s="27"/>
      <c r="K39" s="41">
        <f t="shared" si="1"/>
        <v>0</v>
      </c>
      <c r="L39" s="27"/>
      <c r="M39" s="27"/>
      <c r="N39" s="27"/>
      <c r="O39" s="41">
        <f t="shared" si="2"/>
        <v>0</v>
      </c>
      <c r="P39" s="27"/>
      <c r="Q39" s="27"/>
      <c r="R39" s="27"/>
      <c r="S39" s="41">
        <f t="shared" si="3"/>
        <v>0</v>
      </c>
      <c r="T39" s="27"/>
      <c r="U39" s="27"/>
      <c r="V39" s="27"/>
      <c r="W39" s="41">
        <f t="shared" si="4"/>
        <v>1</v>
      </c>
      <c r="X39" s="27"/>
      <c r="Y39" s="27">
        <v>1</v>
      </c>
      <c r="Z39" s="27"/>
      <c r="AA39" s="41">
        <f t="shared" si="5"/>
        <v>4</v>
      </c>
      <c r="AB39" s="27"/>
      <c r="AC39" s="27">
        <v>3</v>
      </c>
      <c r="AD39" s="27">
        <v>1</v>
      </c>
      <c r="AE39" s="40">
        <f>SUM(AI39+AM39+AQ39+AU39+AY39)</f>
        <v>415</v>
      </c>
      <c r="AF39" s="41">
        <f>SUM(AJ39+AN39+AR39+AV39+AZ39)</f>
        <v>362</v>
      </c>
      <c r="AG39" s="41">
        <f t="shared" si="30"/>
        <v>53</v>
      </c>
      <c r="AH39" s="41">
        <f>SUM(AH34:AH38)</f>
        <v>0</v>
      </c>
      <c r="AI39" s="41">
        <f t="shared" ref="AI39" si="44">AJ39+AK39+AL39</f>
        <v>354</v>
      </c>
      <c r="AJ39" s="27">
        <v>301</v>
      </c>
      <c r="AK39" s="27">
        <v>53</v>
      </c>
      <c r="AL39" s="27"/>
      <c r="AM39" s="41">
        <f t="shared" si="11"/>
        <v>29</v>
      </c>
      <c r="AN39" s="27">
        <v>29</v>
      </c>
      <c r="AO39" s="27"/>
      <c r="AP39" s="27"/>
      <c r="AQ39" s="41">
        <f t="shared" si="12"/>
        <v>0</v>
      </c>
      <c r="AR39" s="27"/>
      <c r="AS39" s="27"/>
      <c r="AT39" s="27"/>
      <c r="AU39" s="41">
        <f t="shared" si="13"/>
        <v>32</v>
      </c>
      <c r="AV39" s="27">
        <v>32</v>
      </c>
      <c r="AW39" s="27"/>
      <c r="AX39" s="27"/>
      <c r="AY39" s="41">
        <f t="shared" si="14"/>
        <v>0</v>
      </c>
      <c r="AZ39" s="27"/>
      <c r="BA39" s="27"/>
      <c r="BB39" s="27"/>
      <c r="BC39" s="25"/>
      <c r="BD39" s="25"/>
      <c r="BE39" s="25"/>
      <c r="BF39" s="25"/>
    </row>
    <row r="40" spans="1:145" s="14" customFormat="1" x14ac:dyDescent="0.2">
      <c r="A40" s="115">
        <v>30</v>
      </c>
      <c r="B40" s="115" t="s">
        <v>188</v>
      </c>
      <c r="C40" s="40">
        <f t="shared" ref="C40:C53" si="45">G40+K40+O40+S40+W40+AA40</f>
        <v>0</v>
      </c>
      <c r="D40" s="41">
        <f t="shared" ref="D40:D53" si="46">SUM(H40+L40+P40+T40+X40+AB40)</f>
        <v>0</v>
      </c>
      <c r="E40" s="41">
        <f t="shared" ref="E40:E53" si="47">I40+M40+Q40+U40+Y40+AC40</f>
        <v>0</v>
      </c>
      <c r="F40" s="41">
        <f t="shared" ref="F40:F53" si="48">J40+N40+R40+V40+Z40+AD40</f>
        <v>0</v>
      </c>
      <c r="G40" s="41">
        <f t="shared" ref="G40:G53" si="49">H40+I40+J40</f>
        <v>0</v>
      </c>
      <c r="H40" s="114"/>
      <c r="I40" s="114"/>
      <c r="J40" s="114"/>
      <c r="K40" s="41">
        <f t="shared" si="1"/>
        <v>0</v>
      </c>
      <c r="L40" s="114"/>
      <c r="M40" s="114"/>
      <c r="N40" s="114"/>
      <c r="O40" s="41">
        <f t="shared" si="2"/>
        <v>0</v>
      </c>
      <c r="P40" s="114"/>
      <c r="Q40" s="114"/>
      <c r="R40" s="114"/>
      <c r="S40" s="41">
        <f t="shared" si="3"/>
        <v>0</v>
      </c>
      <c r="T40" s="114"/>
      <c r="U40" s="114"/>
      <c r="V40" s="114"/>
      <c r="W40" s="41">
        <f t="shared" si="4"/>
        <v>0</v>
      </c>
      <c r="X40" s="114"/>
      <c r="Y40" s="114"/>
      <c r="Z40" s="114"/>
      <c r="AA40" s="41">
        <f t="shared" si="5"/>
        <v>0</v>
      </c>
      <c r="AB40" s="114"/>
      <c r="AC40" s="114"/>
      <c r="AD40" s="114"/>
      <c r="AE40" s="40">
        <f t="shared" ref="AE40:AE53" si="50">SUM(AI40+AM40+AQ40+AU40+AY40)</f>
        <v>68</v>
      </c>
      <c r="AF40" s="41">
        <f t="shared" ref="AF40:AF53" si="51">SUM(AJ40+AN40+AR40+AV40+AZ40)</f>
        <v>64</v>
      </c>
      <c r="AG40" s="41">
        <f t="shared" si="30"/>
        <v>4</v>
      </c>
      <c r="AH40" s="41">
        <f t="shared" ref="AH40" si="52">SUM(AH35:AH39)</f>
        <v>0</v>
      </c>
      <c r="AI40" s="41">
        <f t="shared" ref="AI40:AI53" si="53">AJ40+AK40+AL40</f>
        <v>57</v>
      </c>
      <c r="AJ40" s="114">
        <v>53</v>
      </c>
      <c r="AK40" s="114">
        <v>4</v>
      </c>
      <c r="AL40" s="114"/>
      <c r="AM40" s="41">
        <f t="shared" si="11"/>
        <v>11</v>
      </c>
      <c r="AN40" s="114">
        <v>11</v>
      </c>
      <c r="AO40" s="114"/>
      <c r="AP40" s="114"/>
      <c r="AQ40" s="41">
        <f t="shared" si="12"/>
        <v>0</v>
      </c>
      <c r="AR40" s="114"/>
      <c r="AS40" s="114"/>
      <c r="AT40" s="114"/>
      <c r="AU40" s="41">
        <f t="shared" ref="AU40:AU103" si="54">AV40+AW40+AX40</f>
        <v>0</v>
      </c>
      <c r="AV40" s="27"/>
      <c r="AW40" s="27"/>
      <c r="AX40" s="27"/>
      <c r="AY40" s="41">
        <f t="shared" ref="AY40:AY103" si="55">AZ40+BA40+BB40</f>
        <v>0</v>
      </c>
      <c r="AZ40" s="114"/>
      <c r="BA40" s="114"/>
      <c r="BB40" s="114"/>
      <c r="BC40" s="25"/>
      <c r="BD40" s="25"/>
      <c r="BE40" s="25"/>
      <c r="BF40" s="25"/>
    </row>
    <row r="41" spans="1:145" x14ac:dyDescent="0.2">
      <c r="A41" s="110">
        <v>31</v>
      </c>
      <c r="B41" s="110" t="s">
        <v>189</v>
      </c>
      <c r="C41" s="40">
        <f t="shared" si="45"/>
        <v>0</v>
      </c>
      <c r="D41" s="41">
        <f t="shared" si="46"/>
        <v>0</v>
      </c>
      <c r="E41" s="41">
        <f t="shared" si="47"/>
        <v>0</v>
      </c>
      <c r="F41" s="41">
        <f t="shared" si="48"/>
        <v>0</v>
      </c>
      <c r="G41" s="41">
        <f t="shared" si="49"/>
        <v>0</v>
      </c>
      <c r="H41" s="27"/>
      <c r="I41" s="27"/>
      <c r="J41" s="27"/>
      <c r="K41" s="41">
        <f t="shared" si="1"/>
        <v>0</v>
      </c>
      <c r="L41" s="27"/>
      <c r="M41" s="27"/>
      <c r="N41" s="27"/>
      <c r="O41" s="41">
        <f t="shared" si="2"/>
        <v>0</v>
      </c>
      <c r="P41" s="27"/>
      <c r="Q41" s="27"/>
      <c r="R41" s="27"/>
      <c r="S41" s="41">
        <f t="shared" si="3"/>
        <v>0</v>
      </c>
      <c r="T41" s="27"/>
      <c r="U41" s="27"/>
      <c r="V41" s="27"/>
      <c r="W41" s="41">
        <f t="shared" si="4"/>
        <v>0</v>
      </c>
      <c r="X41" s="27"/>
      <c r="Y41" s="27"/>
      <c r="Z41" s="27"/>
      <c r="AA41" s="41">
        <f t="shared" si="5"/>
        <v>0</v>
      </c>
      <c r="AB41" s="27"/>
      <c r="AC41" s="27"/>
      <c r="AD41" s="27"/>
      <c r="AE41" s="40">
        <f t="shared" si="50"/>
        <v>96</v>
      </c>
      <c r="AF41" s="41">
        <f t="shared" si="51"/>
        <v>96</v>
      </c>
      <c r="AG41" s="41">
        <f t="shared" si="30"/>
        <v>0</v>
      </c>
      <c r="AH41" s="41">
        <f t="shared" ref="AH41" si="56">SUM(AH36:AH40)</f>
        <v>0</v>
      </c>
      <c r="AI41" s="41">
        <f t="shared" si="53"/>
        <v>48</v>
      </c>
      <c r="AJ41" s="27">
        <v>48</v>
      </c>
      <c r="AK41" s="27"/>
      <c r="AL41" s="27"/>
      <c r="AM41" s="41">
        <f t="shared" si="11"/>
        <v>48</v>
      </c>
      <c r="AN41" s="27">
        <v>48</v>
      </c>
      <c r="AO41" s="27"/>
      <c r="AP41" s="27"/>
      <c r="AQ41" s="41">
        <f t="shared" si="12"/>
        <v>0</v>
      </c>
      <c r="AR41" s="27"/>
      <c r="AS41" s="27"/>
      <c r="AT41" s="27"/>
      <c r="AU41" s="41">
        <f t="shared" si="54"/>
        <v>0</v>
      </c>
      <c r="AV41" s="27"/>
      <c r="AW41" s="27"/>
      <c r="AX41" s="27"/>
      <c r="AY41" s="41">
        <f t="shared" si="55"/>
        <v>0</v>
      </c>
      <c r="AZ41" s="27"/>
      <c r="BA41" s="27"/>
      <c r="BB41" s="27"/>
      <c r="BC41" s="25"/>
      <c r="BD41" s="25"/>
      <c r="BE41" s="25"/>
      <c r="BF41" s="25"/>
    </row>
    <row r="42" spans="1:145" x14ac:dyDescent="0.2">
      <c r="A42" s="110">
        <v>32</v>
      </c>
      <c r="B42" s="110" t="s">
        <v>190</v>
      </c>
      <c r="C42" s="40">
        <f t="shared" si="45"/>
        <v>5</v>
      </c>
      <c r="D42" s="41">
        <f t="shared" si="46"/>
        <v>3</v>
      </c>
      <c r="E42" s="41">
        <f t="shared" si="47"/>
        <v>2</v>
      </c>
      <c r="F42" s="41">
        <f t="shared" si="48"/>
        <v>0</v>
      </c>
      <c r="G42" s="41">
        <f t="shared" si="49"/>
        <v>0</v>
      </c>
      <c r="H42" s="27"/>
      <c r="I42" s="27"/>
      <c r="J42" s="27"/>
      <c r="K42" s="41">
        <f t="shared" si="1"/>
        <v>0</v>
      </c>
      <c r="L42" s="27"/>
      <c r="M42" s="27"/>
      <c r="N42" s="27"/>
      <c r="O42" s="41">
        <f t="shared" si="2"/>
        <v>0</v>
      </c>
      <c r="P42" s="27"/>
      <c r="Q42" s="27"/>
      <c r="R42" s="27"/>
      <c r="S42" s="41">
        <f t="shared" si="3"/>
        <v>1</v>
      </c>
      <c r="T42" s="27">
        <v>1</v>
      </c>
      <c r="U42" s="27"/>
      <c r="V42" s="27"/>
      <c r="W42" s="41">
        <f t="shared" si="4"/>
        <v>1</v>
      </c>
      <c r="X42" s="27"/>
      <c r="Y42" s="27">
        <v>1</v>
      </c>
      <c r="Z42" s="27"/>
      <c r="AA42" s="41">
        <f t="shared" si="5"/>
        <v>3</v>
      </c>
      <c r="AB42" s="27">
        <v>2</v>
      </c>
      <c r="AC42" s="27">
        <v>1</v>
      </c>
      <c r="AD42" s="27"/>
      <c r="AE42" s="40">
        <f t="shared" si="50"/>
        <v>201</v>
      </c>
      <c r="AF42" s="41">
        <f t="shared" si="51"/>
        <v>201</v>
      </c>
      <c r="AG42" s="41">
        <f t="shared" si="30"/>
        <v>0</v>
      </c>
      <c r="AH42" s="41">
        <f t="shared" ref="AH42" si="57">SUM(AH37:AH41)</f>
        <v>0</v>
      </c>
      <c r="AI42" s="41">
        <f t="shared" si="53"/>
        <v>99</v>
      </c>
      <c r="AJ42" s="27">
        <v>99</v>
      </c>
      <c r="AK42" s="27"/>
      <c r="AL42" s="27"/>
      <c r="AM42" s="41">
        <f t="shared" si="11"/>
        <v>102</v>
      </c>
      <c r="AN42" s="27">
        <v>102</v>
      </c>
      <c r="AO42" s="27"/>
      <c r="AP42" s="27"/>
      <c r="AQ42" s="41">
        <f t="shared" si="12"/>
        <v>0</v>
      </c>
      <c r="AR42" s="27"/>
      <c r="AS42" s="27"/>
      <c r="AT42" s="27"/>
      <c r="AU42" s="41">
        <f t="shared" si="54"/>
        <v>0</v>
      </c>
      <c r="AV42" s="27"/>
      <c r="AW42" s="27"/>
      <c r="AX42" s="27"/>
      <c r="AY42" s="41">
        <f t="shared" si="55"/>
        <v>0</v>
      </c>
      <c r="AZ42" s="27"/>
      <c r="BA42" s="27"/>
      <c r="BB42" s="27"/>
      <c r="BC42" s="25"/>
      <c r="BD42" s="25"/>
      <c r="BE42" s="25"/>
      <c r="BF42" s="25"/>
    </row>
    <row r="43" spans="1:145" x14ac:dyDescent="0.2">
      <c r="A43" s="110">
        <v>33</v>
      </c>
      <c r="B43" s="110" t="s">
        <v>191</v>
      </c>
      <c r="C43" s="40">
        <f t="shared" si="45"/>
        <v>7</v>
      </c>
      <c r="D43" s="41">
        <f t="shared" si="46"/>
        <v>7</v>
      </c>
      <c r="E43" s="41">
        <f t="shared" si="47"/>
        <v>0</v>
      </c>
      <c r="F43" s="41">
        <f t="shared" si="48"/>
        <v>0</v>
      </c>
      <c r="G43" s="41">
        <f t="shared" si="49"/>
        <v>0</v>
      </c>
      <c r="H43" s="27"/>
      <c r="I43" s="27"/>
      <c r="J43" s="27"/>
      <c r="K43" s="41">
        <f t="shared" si="1"/>
        <v>0</v>
      </c>
      <c r="L43" s="27"/>
      <c r="M43" s="27"/>
      <c r="N43" s="27"/>
      <c r="O43" s="41">
        <f t="shared" si="2"/>
        <v>2</v>
      </c>
      <c r="P43" s="27">
        <v>2</v>
      </c>
      <c r="Q43" s="27"/>
      <c r="R43" s="27"/>
      <c r="S43" s="41">
        <f t="shared" si="3"/>
        <v>0</v>
      </c>
      <c r="T43" s="27"/>
      <c r="U43" s="27"/>
      <c r="V43" s="27"/>
      <c r="W43" s="41">
        <f t="shared" si="4"/>
        <v>1</v>
      </c>
      <c r="X43" s="27">
        <v>1</v>
      </c>
      <c r="Y43" s="27"/>
      <c r="Z43" s="27"/>
      <c r="AA43" s="41">
        <f t="shared" si="5"/>
        <v>4</v>
      </c>
      <c r="AB43" s="27">
        <v>4</v>
      </c>
      <c r="AC43" s="27"/>
      <c r="AD43" s="27"/>
      <c r="AE43" s="40">
        <f t="shared" si="50"/>
        <v>80</v>
      </c>
      <c r="AF43" s="41">
        <f t="shared" si="51"/>
        <v>80</v>
      </c>
      <c r="AG43" s="41">
        <f t="shared" si="30"/>
        <v>0</v>
      </c>
      <c r="AH43" s="41">
        <f t="shared" ref="AH43" si="58">SUM(AH38:AH42)</f>
        <v>0</v>
      </c>
      <c r="AI43" s="41">
        <f t="shared" si="53"/>
        <v>44</v>
      </c>
      <c r="AJ43" s="27">
        <v>44</v>
      </c>
      <c r="AK43" s="27"/>
      <c r="AL43" s="27"/>
      <c r="AM43" s="41">
        <f t="shared" si="11"/>
        <v>28</v>
      </c>
      <c r="AN43" s="27">
        <v>28</v>
      </c>
      <c r="AO43" s="27"/>
      <c r="AP43" s="27"/>
      <c r="AQ43" s="41">
        <f t="shared" si="12"/>
        <v>3</v>
      </c>
      <c r="AR43" s="27">
        <v>3</v>
      </c>
      <c r="AS43" s="27"/>
      <c r="AT43" s="27"/>
      <c r="AU43" s="41">
        <f t="shared" si="54"/>
        <v>5</v>
      </c>
      <c r="AV43" s="27">
        <v>5</v>
      </c>
      <c r="AW43" s="27"/>
      <c r="AX43" s="27"/>
      <c r="AY43" s="41">
        <f t="shared" si="55"/>
        <v>0</v>
      </c>
      <c r="AZ43" s="27"/>
      <c r="BA43" s="27"/>
      <c r="BB43" s="27"/>
      <c r="BC43" s="25"/>
      <c r="BD43" s="25"/>
      <c r="BE43" s="25"/>
      <c r="BF43" s="25"/>
    </row>
    <row r="44" spans="1:145" x14ac:dyDescent="0.2">
      <c r="A44" s="110">
        <v>34</v>
      </c>
      <c r="B44" s="110" t="s">
        <v>221</v>
      </c>
      <c r="C44" s="40">
        <f t="shared" si="45"/>
        <v>7</v>
      </c>
      <c r="D44" s="41">
        <f t="shared" si="46"/>
        <v>6</v>
      </c>
      <c r="E44" s="41">
        <f t="shared" si="47"/>
        <v>0</v>
      </c>
      <c r="F44" s="41">
        <f t="shared" si="48"/>
        <v>1</v>
      </c>
      <c r="G44" s="41">
        <f t="shared" si="49"/>
        <v>0</v>
      </c>
      <c r="H44" s="27"/>
      <c r="I44" s="27"/>
      <c r="J44" s="27"/>
      <c r="K44" s="41">
        <f t="shared" si="1"/>
        <v>0</v>
      </c>
      <c r="L44" s="27"/>
      <c r="M44" s="27"/>
      <c r="N44" s="27"/>
      <c r="O44" s="41">
        <f t="shared" si="2"/>
        <v>3</v>
      </c>
      <c r="P44" s="27">
        <v>3</v>
      </c>
      <c r="Q44" s="27"/>
      <c r="R44" s="27"/>
      <c r="S44" s="41">
        <f t="shared" si="3"/>
        <v>1</v>
      </c>
      <c r="T44" s="27">
        <v>1</v>
      </c>
      <c r="U44" s="27"/>
      <c r="V44" s="27"/>
      <c r="W44" s="41">
        <f t="shared" si="4"/>
        <v>1</v>
      </c>
      <c r="X44" s="27"/>
      <c r="Y44" s="27"/>
      <c r="Z44" s="27">
        <v>1</v>
      </c>
      <c r="AA44" s="41">
        <f t="shared" si="5"/>
        <v>2</v>
      </c>
      <c r="AB44" s="27">
        <v>2</v>
      </c>
      <c r="AC44" s="27"/>
      <c r="AD44" s="27"/>
      <c r="AE44" s="40">
        <f t="shared" si="50"/>
        <v>71</v>
      </c>
      <c r="AF44" s="41">
        <f t="shared" si="51"/>
        <v>71</v>
      </c>
      <c r="AG44" s="41">
        <f t="shared" si="30"/>
        <v>0</v>
      </c>
      <c r="AH44" s="41">
        <f t="shared" ref="AH44" si="59">SUM(AH39:AH43)</f>
        <v>0</v>
      </c>
      <c r="AI44" s="41">
        <f t="shared" si="53"/>
        <v>59</v>
      </c>
      <c r="AJ44" s="27">
        <v>59</v>
      </c>
      <c r="AK44" s="27"/>
      <c r="AL44" s="27"/>
      <c r="AM44" s="41">
        <f t="shared" si="11"/>
        <v>12</v>
      </c>
      <c r="AN44" s="27">
        <v>12</v>
      </c>
      <c r="AO44" s="27"/>
      <c r="AP44" s="27"/>
      <c r="AQ44" s="41">
        <f t="shared" si="12"/>
        <v>0</v>
      </c>
      <c r="AR44" s="27"/>
      <c r="AS44" s="27"/>
      <c r="AT44" s="27"/>
      <c r="AU44" s="41">
        <f t="shared" si="54"/>
        <v>0</v>
      </c>
      <c r="AV44" s="27"/>
      <c r="AW44" s="27"/>
      <c r="AX44" s="27"/>
      <c r="AY44" s="41">
        <f t="shared" si="55"/>
        <v>0</v>
      </c>
      <c r="AZ44" s="27"/>
      <c r="BA44" s="27"/>
      <c r="BB44" s="27"/>
      <c r="BC44" s="25"/>
      <c r="BD44" s="25"/>
      <c r="BE44" s="25"/>
      <c r="BF44" s="25"/>
    </row>
    <row r="45" spans="1:145" x14ac:dyDescent="0.2">
      <c r="A45" s="110">
        <v>35</v>
      </c>
      <c r="B45" s="110" t="s">
        <v>201</v>
      </c>
      <c r="C45" s="40">
        <f t="shared" si="45"/>
        <v>2</v>
      </c>
      <c r="D45" s="41">
        <f t="shared" si="46"/>
        <v>0</v>
      </c>
      <c r="E45" s="41">
        <f t="shared" si="47"/>
        <v>2</v>
      </c>
      <c r="F45" s="41">
        <f t="shared" si="48"/>
        <v>0</v>
      </c>
      <c r="G45" s="41">
        <f t="shared" si="49"/>
        <v>0</v>
      </c>
      <c r="H45" s="27"/>
      <c r="I45" s="27"/>
      <c r="J45" s="27"/>
      <c r="K45" s="41">
        <f t="shared" si="1"/>
        <v>0</v>
      </c>
      <c r="L45" s="27"/>
      <c r="M45" s="27"/>
      <c r="N45" s="27"/>
      <c r="O45" s="41">
        <f t="shared" si="2"/>
        <v>0</v>
      </c>
      <c r="P45" s="27"/>
      <c r="Q45" s="27"/>
      <c r="R45" s="27"/>
      <c r="S45" s="41">
        <f t="shared" si="3"/>
        <v>0</v>
      </c>
      <c r="T45" s="27"/>
      <c r="U45" s="27"/>
      <c r="V45" s="27"/>
      <c r="W45" s="41">
        <f t="shared" si="4"/>
        <v>1</v>
      </c>
      <c r="X45" s="27"/>
      <c r="Y45" s="27">
        <v>1</v>
      </c>
      <c r="Z45" s="27"/>
      <c r="AA45" s="41">
        <f t="shared" si="5"/>
        <v>1</v>
      </c>
      <c r="AB45" s="27"/>
      <c r="AC45" s="27">
        <v>1</v>
      </c>
      <c r="AD45" s="27"/>
      <c r="AE45" s="40">
        <f t="shared" si="50"/>
        <v>5</v>
      </c>
      <c r="AF45" s="41">
        <f t="shared" si="51"/>
        <v>5</v>
      </c>
      <c r="AG45" s="41">
        <f t="shared" si="30"/>
        <v>0</v>
      </c>
      <c r="AH45" s="41">
        <f t="shared" ref="AH45" si="60">SUM(AH40:AH44)</f>
        <v>0</v>
      </c>
      <c r="AI45" s="41">
        <f t="shared" si="53"/>
        <v>5</v>
      </c>
      <c r="AJ45" s="27">
        <v>5</v>
      </c>
      <c r="AK45" s="27"/>
      <c r="AL45" s="27"/>
      <c r="AM45" s="41">
        <f t="shared" si="11"/>
        <v>0</v>
      </c>
      <c r="AN45" s="27"/>
      <c r="AO45" s="27"/>
      <c r="AP45" s="27"/>
      <c r="AQ45" s="41">
        <f t="shared" si="12"/>
        <v>0</v>
      </c>
      <c r="AR45" s="27"/>
      <c r="AS45" s="27"/>
      <c r="AT45" s="27"/>
      <c r="AU45" s="41">
        <f t="shared" si="54"/>
        <v>0</v>
      </c>
      <c r="AV45" s="27"/>
      <c r="AW45" s="27"/>
      <c r="AX45" s="27"/>
      <c r="AY45" s="41">
        <f t="shared" si="55"/>
        <v>0</v>
      </c>
      <c r="AZ45" s="27"/>
      <c r="BA45" s="27"/>
      <c r="BB45" s="27"/>
      <c r="BC45" s="25"/>
      <c r="BD45" s="25"/>
      <c r="BE45" s="25"/>
      <c r="BF45" s="25"/>
    </row>
    <row r="46" spans="1:145" x14ac:dyDescent="0.2">
      <c r="A46" s="110">
        <v>36</v>
      </c>
      <c r="B46" s="110" t="s">
        <v>222</v>
      </c>
      <c r="C46" s="40">
        <f t="shared" si="45"/>
        <v>8</v>
      </c>
      <c r="D46" s="41">
        <f t="shared" si="46"/>
        <v>1</v>
      </c>
      <c r="E46" s="41">
        <f t="shared" si="47"/>
        <v>7</v>
      </c>
      <c r="F46" s="41">
        <f t="shared" si="48"/>
        <v>0</v>
      </c>
      <c r="G46" s="41">
        <f t="shared" si="49"/>
        <v>1</v>
      </c>
      <c r="H46" s="27"/>
      <c r="I46" s="27">
        <v>1</v>
      </c>
      <c r="J46" s="27"/>
      <c r="K46" s="41">
        <f t="shared" si="1"/>
        <v>0</v>
      </c>
      <c r="L46" s="27"/>
      <c r="M46" s="27"/>
      <c r="N46" s="27"/>
      <c r="O46" s="41">
        <f t="shared" si="2"/>
        <v>1</v>
      </c>
      <c r="P46" s="27"/>
      <c r="Q46" s="27">
        <v>1</v>
      </c>
      <c r="R46" s="27"/>
      <c r="S46" s="41">
        <f t="shared" si="3"/>
        <v>2</v>
      </c>
      <c r="T46" s="27"/>
      <c r="U46" s="27">
        <v>2</v>
      </c>
      <c r="V46" s="27"/>
      <c r="W46" s="41">
        <f t="shared" si="4"/>
        <v>1</v>
      </c>
      <c r="X46" s="27"/>
      <c r="Y46" s="27">
        <v>1</v>
      </c>
      <c r="Z46" s="27"/>
      <c r="AA46" s="41">
        <f t="shared" si="5"/>
        <v>3</v>
      </c>
      <c r="AB46" s="27">
        <v>1</v>
      </c>
      <c r="AC46" s="27">
        <v>2</v>
      </c>
      <c r="AD46" s="27"/>
      <c r="AE46" s="40">
        <f t="shared" si="50"/>
        <v>137</v>
      </c>
      <c r="AF46" s="41">
        <f t="shared" si="51"/>
        <v>137</v>
      </c>
      <c r="AG46" s="41">
        <f t="shared" si="30"/>
        <v>0</v>
      </c>
      <c r="AH46" s="41">
        <f t="shared" ref="AH46" si="61">SUM(AH41:AH45)</f>
        <v>0</v>
      </c>
      <c r="AI46" s="41">
        <f t="shared" si="53"/>
        <v>78</v>
      </c>
      <c r="AJ46" s="27">
        <v>78</v>
      </c>
      <c r="AK46" s="27"/>
      <c r="AL46" s="27"/>
      <c r="AM46" s="41">
        <f t="shared" si="11"/>
        <v>53</v>
      </c>
      <c r="AN46" s="27">
        <v>53</v>
      </c>
      <c r="AO46" s="27"/>
      <c r="AP46" s="27"/>
      <c r="AQ46" s="41">
        <f t="shared" si="12"/>
        <v>6</v>
      </c>
      <c r="AR46" s="27">
        <v>6</v>
      </c>
      <c r="AS46" s="27"/>
      <c r="AT46" s="27"/>
      <c r="AU46" s="41">
        <f t="shared" si="54"/>
        <v>0</v>
      </c>
      <c r="AV46" s="27"/>
      <c r="AW46" s="27"/>
      <c r="AX46" s="27"/>
      <c r="AY46" s="41">
        <f t="shared" si="55"/>
        <v>0</v>
      </c>
      <c r="AZ46" s="27"/>
      <c r="BA46" s="27"/>
      <c r="BB46" s="27"/>
      <c r="BC46" s="25"/>
      <c r="BD46" s="25"/>
      <c r="BE46" s="25"/>
      <c r="BF46" s="25"/>
    </row>
    <row r="47" spans="1:145" s="14" customFormat="1" x14ac:dyDescent="0.2">
      <c r="A47" s="115">
        <v>37</v>
      </c>
      <c r="B47" s="115" t="s">
        <v>202</v>
      </c>
      <c r="C47" s="40">
        <f t="shared" si="45"/>
        <v>7</v>
      </c>
      <c r="D47" s="41">
        <f t="shared" si="46"/>
        <v>1</v>
      </c>
      <c r="E47" s="41">
        <f t="shared" si="47"/>
        <v>5</v>
      </c>
      <c r="F47" s="41">
        <f t="shared" si="48"/>
        <v>1</v>
      </c>
      <c r="G47" s="41">
        <f t="shared" si="49"/>
        <v>0</v>
      </c>
      <c r="H47" s="114"/>
      <c r="I47" s="114"/>
      <c r="J47" s="114"/>
      <c r="K47" s="41">
        <f t="shared" si="1"/>
        <v>0</v>
      </c>
      <c r="L47" s="114"/>
      <c r="M47" s="114"/>
      <c r="N47" s="114"/>
      <c r="O47" s="41">
        <f t="shared" si="2"/>
        <v>0</v>
      </c>
      <c r="P47" s="114"/>
      <c r="Q47" s="114"/>
      <c r="R47" s="114"/>
      <c r="S47" s="41">
        <f t="shared" si="3"/>
        <v>0</v>
      </c>
      <c r="T47" s="114"/>
      <c r="U47" s="114"/>
      <c r="V47" s="114"/>
      <c r="W47" s="41">
        <f t="shared" si="4"/>
        <v>1</v>
      </c>
      <c r="X47" s="114"/>
      <c r="Y47" s="114"/>
      <c r="Z47" s="114">
        <v>1</v>
      </c>
      <c r="AA47" s="41">
        <f t="shared" si="5"/>
        <v>6</v>
      </c>
      <c r="AB47" s="114">
        <v>1</v>
      </c>
      <c r="AC47" s="114">
        <v>5</v>
      </c>
      <c r="AD47" s="114"/>
      <c r="AE47" s="40">
        <f t="shared" si="50"/>
        <v>163</v>
      </c>
      <c r="AF47" s="41">
        <f t="shared" si="51"/>
        <v>87</v>
      </c>
      <c r="AG47" s="41">
        <f t="shared" si="30"/>
        <v>76</v>
      </c>
      <c r="AH47" s="41">
        <f t="shared" ref="AH47" si="62">SUM(AH42:AH46)</f>
        <v>0</v>
      </c>
      <c r="AI47" s="41">
        <f t="shared" si="53"/>
        <v>155</v>
      </c>
      <c r="AJ47" s="114">
        <v>80</v>
      </c>
      <c r="AK47" s="114">
        <v>75</v>
      </c>
      <c r="AL47" s="114"/>
      <c r="AM47" s="41">
        <f t="shared" si="11"/>
        <v>3</v>
      </c>
      <c r="AN47" s="114">
        <v>3</v>
      </c>
      <c r="AO47" s="114"/>
      <c r="AP47" s="114"/>
      <c r="AQ47" s="41">
        <f t="shared" si="12"/>
        <v>0</v>
      </c>
      <c r="AR47" s="114"/>
      <c r="AS47" s="114"/>
      <c r="AT47" s="114"/>
      <c r="AU47" s="41">
        <f t="shared" si="54"/>
        <v>5</v>
      </c>
      <c r="AV47" s="27">
        <v>4</v>
      </c>
      <c r="AW47" s="27">
        <v>1</v>
      </c>
      <c r="AX47" s="27"/>
      <c r="AY47" s="41">
        <f t="shared" si="55"/>
        <v>0</v>
      </c>
      <c r="AZ47" s="114"/>
      <c r="BA47" s="114"/>
      <c r="BB47" s="114"/>
      <c r="BC47" s="25"/>
      <c r="BD47" s="25"/>
      <c r="BE47" s="25"/>
      <c r="BF47" s="25"/>
    </row>
    <row r="48" spans="1:145" x14ac:dyDescent="0.2">
      <c r="A48" s="110">
        <v>38</v>
      </c>
      <c r="B48" s="110" t="s">
        <v>203</v>
      </c>
      <c r="C48" s="40">
        <f t="shared" si="45"/>
        <v>4</v>
      </c>
      <c r="D48" s="41">
        <f t="shared" si="46"/>
        <v>0</v>
      </c>
      <c r="E48" s="41">
        <f t="shared" si="47"/>
        <v>4</v>
      </c>
      <c r="F48" s="41">
        <f t="shared" si="48"/>
        <v>0</v>
      </c>
      <c r="G48" s="41">
        <f t="shared" si="49"/>
        <v>0</v>
      </c>
      <c r="H48" s="27"/>
      <c r="I48" s="27"/>
      <c r="J48" s="27"/>
      <c r="K48" s="41">
        <f t="shared" si="1"/>
        <v>0</v>
      </c>
      <c r="L48" s="27"/>
      <c r="M48" s="27"/>
      <c r="N48" s="27"/>
      <c r="O48" s="41">
        <f t="shared" si="2"/>
        <v>0</v>
      </c>
      <c r="P48" s="27"/>
      <c r="Q48" s="27"/>
      <c r="R48" s="27"/>
      <c r="S48" s="41">
        <f t="shared" si="3"/>
        <v>1</v>
      </c>
      <c r="T48" s="27"/>
      <c r="U48" s="27">
        <v>1</v>
      </c>
      <c r="V48" s="27"/>
      <c r="W48" s="41">
        <f t="shared" si="4"/>
        <v>1</v>
      </c>
      <c r="X48" s="27"/>
      <c r="Y48" s="27">
        <v>1</v>
      </c>
      <c r="Z48" s="27"/>
      <c r="AA48" s="41">
        <f t="shared" si="5"/>
        <v>2</v>
      </c>
      <c r="AB48" s="27"/>
      <c r="AC48" s="27">
        <v>2</v>
      </c>
      <c r="AD48" s="27"/>
      <c r="AE48" s="40">
        <f t="shared" si="50"/>
        <v>157</v>
      </c>
      <c r="AF48" s="41">
        <f t="shared" si="51"/>
        <v>133</v>
      </c>
      <c r="AG48" s="41">
        <f t="shared" si="30"/>
        <v>24</v>
      </c>
      <c r="AH48" s="41">
        <f t="shared" ref="AH48" si="63">SUM(AH43:AH47)</f>
        <v>0</v>
      </c>
      <c r="AI48" s="41">
        <f t="shared" si="53"/>
        <v>157</v>
      </c>
      <c r="AJ48" s="27">
        <v>133</v>
      </c>
      <c r="AK48" s="27">
        <v>24</v>
      </c>
      <c r="AL48" s="27"/>
      <c r="AM48" s="41">
        <f t="shared" si="11"/>
        <v>0</v>
      </c>
      <c r="AN48" s="27"/>
      <c r="AO48" s="27"/>
      <c r="AP48" s="27"/>
      <c r="AQ48" s="41">
        <f t="shared" si="12"/>
        <v>0</v>
      </c>
      <c r="AR48" s="27"/>
      <c r="AS48" s="27"/>
      <c r="AT48" s="27"/>
      <c r="AU48" s="41">
        <f t="shared" si="54"/>
        <v>0</v>
      </c>
      <c r="AV48" s="27"/>
      <c r="AW48" s="27"/>
      <c r="AX48" s="27"/>
      <c r="AY48" s="41">
        <f t="shared" si="55"/>
        <v>0</v>
      </c>
      <c r="AZ48" s="27"/>
      <c r="BA48" s="27"/>
      <c r="BB48" s="27"/>
      <c r="BC48" s="25"/>
      <c r="BD48" s="25"/>
      <c r="BE48" s="25"/>
      <c r="BF48" s="25"/>
    </row>
    <row r="49" spans="1:145" x14ac:dyDescent="0.2">
      <c r="A49" s="110">
        <v>39</v>
      </c>
      <c r="B49" s="110" t="s">
        <v>204</v>
      </c>
      <c r="C49" s="40">
        <f t="shared" si="45"/>
        <v>10</v>
      </c>
      <c r="D49" s="41">
        <f t="shared" si="46"/>
        <v>10</v>
      </c>
      <c r="E49" s="41">
        <f t="shared" si="47"/>
        <v>0</v>
      </c>
      <c r="F49" s="41">
        <f t="shared" si="48"/>
        <v>0</v>
      </c>
      <c r="G49" s="41">
        <f t="shared" si="49"/>
        <v>1</v>
      </c>
      <c r="H49" s="27">
        <v>1</v>
      </c>
      <c r="I49" s="27"/>
      <c r="J49" s="27"/>
      <c r="K49" s="41">
        <f t="shared" si="1"/>
        <v>0</v>
      </c>
      <c r="L49" s="27"/>
      <c r="M49" s="27"/>
      <c r="N49" s="27"/>
      <c r="O49" s="41">
        <f t="shared" si="2"/>
        <v>3</v>
      </c>
      <c r="P49" s="27">
        <v>3</v>
      </c>
      <c r="Q49" s="27"/>
      <c r="R49" s="27"/>
      <c r="S49" s="41">
        <f t="shared" si="3"/>
        <v>1</v>
      </c>
      <c r="T49" s="27">
        <v>1</v>
      </c>
      <c r="U49" s="27"/>
      <c r="V49" s="27"/>
      <c r="W49" s="41">
        <f t="shared" si="4"/>
        <v>1</v>
      </c>
      <c r="X49" s="27">
        <v>1</v>
      </c>
      <c r="Y49" s="27"/>
      <c r="Z49" s="27"/>
      <c r="AA49" s="41">
        <f t="shared" si="5"/>
        <v>4</v>
      </c>
      <c r="AB49" s="27">
        <v>4</v>
      </c>
      <c r="AC49" s="27"/>
      <c r="AD49" s="27"/>
      <c r="AE49" s="40">
        <f t="shared" si="50"/>
        <v>1254</v>
      </c>
      <c r="AF49" s="41">
        <f t="shared" si="51"/>
        <v>1254</v>
      </c>
      <c r="AG49" s="41">
        <f t="shared" si="30"/>
        <v>0</v>
      </c>
      <c r="AH49" s="41">
        <f t="shared" ref="AH49" si="64">SUM(AH44:AH48)</f>
        <v>0</v>
      </c>
      <c r="AI49" s="41">
        <f t="shared" si="53"/>
        <v>707</v>
      </c>
      <c r="AJ49" s="27">
        <v>707</v>
      </c>
      <c r="AK49" s="27"/>
      <c r="AL49" s="27"/>
      <c r="AM49" s="41">
        <f t="shared" si="11"/>
        <v>496</v>
      </c>
      <c r="AN49" s="27">
        <v>496</v>
      </c>
      <c r="AO49" s="27"/>
      <c r="AP49" s="27"/>
      <c r="AQ49" s="41">
        <f t="shared" si="12"/>
        <v>26</v>
      </c>
      <c r="AR49" s="27">
        <v>26</v>
      </c>
      <c r="AS49" s="27"/>
      <c r="AT49" s="27"/>
      <c r="AU49" s="41">
        <f t="shared" si="54"/>
        <v>25</v>
      </c>
      <c r="AV49" s="27">
        <v>25</v>
      </c>
      <c r="AW49" s="27"/>
      <c r="AX49" s="27"/>
      <c r="AY49" s="41">
        <f t="shared" si="55"/>
        <v>0</v>
      </c>
      <c r="AZ49" s="27"/>
      <c r="BA49" s="27"/>
      <c r="BB49" s="27"/>
      <c r="BC49" s="25"/>
      <c r="BD49" s="25"/>
      <c r="BE49" s="25"/>
      <c r="BF49" s="25"/>
    </row>
    <row r="50" spans="1:145" x14ac:dyDescent="0.2">
      <c r="A50" s="110">
        <v>40</v>
      </c>
      <c r="B50" s="110" t="s">
        <v>205</v>
      </c>
      <c r="C50" s="40">
        <f t="shared" si="45"/>
        <v>2</v>
      </c>
      <c r="D50" s="41">
        <f t="shared" si="46"/>
        <v>2</v>
      </c>
      <c r="E50" s="41">
        <f t="shared" si="47"/>
        <v>0</v>
      </c>
      <c r="F50" s="41">
        <f t="shared" si="48"/>
        <v>0</v>
      </c>
      <c r="G50" s="41">
        <f t="shared" si="49"/>
        <v>0</v>
      </c>
      <c r="H50" s="27"/>
      <c r="I50" s="27"/>
      <c r="J50" s="27"/>
      <c r="K50" s="41">
        <f t="shared" si="1"/>
        <v>0</v>
      </c>
      <c r="L50" s="27"/>
      <c r="M50" s="27"/>
      <c r="N50" s="27"/>
      <c r="O50" s="41">
        <f t="shared" si="2"/>
        <v>0</v>
      </c>
      <c r="P50" s="27"/>
      <c r="Q50" s="27"/>
      <c r="R50" s="27"/>
      <c r="S50" s="41">
        <f t="shared" si="3"/>
        <v>0</v>
      </c>
      <c r="T50" s="27"/>
      <c r="U50" s="27"/>
      <c r="V50" s="27"/>
      <c r="W50" s="41">
        <f t="shared" si="4"/>
        <v>1</v>
      </c>
      <c r="X50" s="27">
        <v>1</v>
      </c>
      <c r="Y50" s="27"/>
      <c r="Z50" s="27"/>
      <c r="AA50" s="41">
        <f t="shared" si="5"/>
        <v>1</v>
      </c>
      <c r="AB50" s="27">
        <v>1</v>
      </c>
      <c r="AC50" s="27"/>
      <c r="AD50" s="27"/>
      <c r="AE50" s="40">
        <f t="shared" si="50"/>
        <v>66</v>
      </c>
      <c r="AF50" s="41">
        <f t="shared" si="51"/>
        <v>66</v>
      </c>
      <c r="AG50" s="41">
        <f t="shared" si="30"/>
        <v>0</v>
      </c>
      <c r="AH50" s="41">
        <f t="shared" ref="AH50" si="65">SUM(AH45:AH49)</f>
        <v>0</v>
      </c>
      <c r="AI50" s="41">
        <f t="shared" si="53"/>
        <v>48</v>
      </c>
      <c r="AJ50" s="27">
        <v>48</v>
      </c>
      <c r="AK50" s="27"/>
      <c r="AL50" s="27"/>
      <c r="AM50" s="41">
        <f t="shared" si="11"/>
        <v>18</v>
      </c>
      <c r="AN50" s="27">
        <v>18</v>
      </c>
      <c r="AO50" s="27"/>
      <c r="AP50" s="27"/>
      <c r="AQ50" s="41">
        <f t="shared" si="12"/>
        <v>0</v>
      </c>
      <c r="AR50" s="27"/>
      <c r="AS50" s="27"/>
      <c r="AT50" s="27"/>
      <c r="AU50" s="41">
        <f t="shared" si="54"/>
        <v>0</v>
      </c>
      <c r="AV50" s="27"/>
      <c r="AW50" s="27"/>
      <c r="AX50" s="27"/>
      <c r="AY50" s="41">
        <f t="shared" si="55"/>
        <v>0</v>
      </c>
      <c r="AZ50" s="27"/>
      <c r="BA50" s="27"/>
      <c r="BB50" s="27"/>
      <c r="BC50" s="25"/>
      <c r="BD50" s="25"/>
      <c r="BE50" s="25"/>
      <c r="BF50" s="25"/>
    </row>
    <row r="51" spans="1:145" x14ac:dyDescent="0.2">
      <c r="A51" s="110">
        <v>41</v>
      </c>
      <c r="B51" s="110" t="s">
        <v>225</v>
      </c>
      <c r="C51" s="40">
        <f t="shared" si="45"/>
        <v>1</v>
      </c>
      <c r="D51" s="41">
        <f t="shared" si="46"/>
        <v>0</v>
      </c>
      <c r="E51" s="41">
        <f t="shared" si="47"/>
        <v>1</v>
      </c>
      <c r="F51" s="41">
        <f t="shared" si="48"/>
        <v>0</v>
      </c>
      <c r="G51" s="41">
        <f t="shared" si="49"/>
        <v>0</v>
      </c>
      <c r="H51" s="27"/>
      <c r="I51" s="27"/>
      <c r="J51" s="27"/>
      <c r="K51" s="41">
        <f t="shared" si="1"/>
        <v>0</v>
      </c>
      <c r="L51" s="27"/>
      <c r="M51" s="27"/>
      <c r="N51" s="27"/>
      <c r="O51" s="41">
        <f t="shared" si="2"/>
        <v>0</v>
      </c>
      <c r="P51" s="27"/>
      <c r="Q51" s="27"/>
      <c r="R51" s="27"/>
      <c r="S51" s="41">
        <f t="shared" si="3"/>
        <v>0</v>
      </c>
      <c r="T51" s="27"/>
      <c r="U51" s="27"/>
      <c r="V51" s="27"/>
      <c r="W51" s="41">
        <f t="shared" si="4"/>
        <v>1</v>
      </c>
      <c r="X51" s="27"/>
      <c r="Y51" s="27">
        <v>1</v>
      </c>
      <c r="Z51" s="27"/>
      <c r="AA51" s="41">
        <f t="shared" si="5"/>
        <v>0</v>
      </c>
      <c r="AB51" s="27"/>
      <c r="AC51" s="27"/>
      <c r="AD51" s="27"/>
      <c r="AE51" s="40">
        <f t="shared" si="50"/>
        <v>0</v>
      </c>
      <c r="AF51" s="41">
        <f t="shared" si="51"/>
        <v>0</v>
      </c>
      <c r="AG51" s="41">
        <f t="shared" si="30"/>
        <v>0</v>
      </c>
      <c r="AH51" s="41">
        <f t="shared" ref="AH51" si="66">SUM(AH46:AH50)</f>
        <v>0</v>
      </c>
      <c r="AI51" s="41">
        <f t="shared" si="53"/>
        <v>0</v>
      </c>
      <c r="AJ51" s="27"/>
      <c r="AK51" s="27"/>
      <c r="AL51" s="27"/>
      <c r="AM51" s="41">
        <f t="shared" si="11"/>
        <v>0</v>
      </c>
      <c r="AN51" s="27"/>
      <c r="AO51" s="27"/>
      <c r="AP51" s="27"/>
      <c r="AQ51" s="41">
        <f t="shared" si="12"/>
        <v>0</v>
      </c>
      <c r="AR51" s="27"/>
      <c r="AS51" s="27"/>
      <c r="AT51" s="27"/>
      <c r="AU51" s="41">
        <f t="shared" si="54"/>
        <v>0</v>
      </c>
      <c r="AV51" s="27"/>
      <c r="AW51" s="27"/>
      <c r="AX51" s="27"/>
      <c r="AY51" s="41">
        <f t="shared" si="55"/>
        <v>0</v>
      </c>
      <c r="AZ51" s="27"/>
      <c r="BA51" s="27"/>
      <c r="BB51" s="27"/>
      <c r="BC51" s="25"/>
      <c r="BD51" s="25"/>
      <c r="BE51" s="25"/>
      <c r="BF51" s="25"/>
    </row>
    <row r="52" spans="1:145" x14ac:dyDescent="0.2">
      <c r="A52" s="110">
        <v>42</v>
      </c>
      <c r="B52" s="110" t="s">
        <v>192</v>
      </c>
      <c r="C52" s="40">
        <f t="shared" si="45"/>
        <v>2</v>
      </c>
      <c r="D52" s="41">
        <f t="shared" si="46"/>
        <v>2</v>
      </c>
      <c r="E52" s="41">
        <f t="shared" si="47"/>
        <v>0</v>
      </c>
      <c r="F52" s="41">
        <f t="shared" si="48"/>
        <v>0</v>
      </c>
      <c r="G52" s="41">
        <f t="shared" si="49"/>
        <v>0</v>
      </c>
      <c r="H52" s="27"/>
      <c r="I52" s="27"/>
      <c r="J52" s="27"/>
      <c r="K52" s="41">
        <f t="shared" si="1"/>
        <v>0</v>
      </c>
      <c r="L52" s="27"/>
      <c r="M52" s="27"/>
      <c r="N52" s="27"/>
      <c r="O52" s="41">
        <f t="shared" si="2"/>
        <v>0</v>
      </c>
      <c r="P52" s="27"/>
      <c r="Q52" s="27"/>
      <c r="R52" s="27"/>
      <c r="S52" s="41">
        <f t="shared" si="3"/>
        <v>0</v>
      </c>
      <c r="T52" s="27"/>
      <c r="U52" s="27"/>
      <c r="V52" s="27"/>
      <c r="W52" s="41">
        <f t="shared" si="4"/>
        <v>0</v>
      </c>
      <c r="X52" s="27"/>
      <c r="Y52" s="27"/>
      <c r="Z52" s="27"/>
      <c r="AA52" s="41">
        <f t="shared" si="5"/>
        <v>2</v>
      </c>
      <c r="AB52" s="27">
        <v>2</v>
      </c>
      <c r="AC52" s="27"/>
      <c r="AD52" s="27"/>
      <c r="AE52" s="40">
        <f t="shared" si="50"/>
        <v>146</v>
      </c>
      <c r="AF52" s="41">
        <f t="shared" si="51"/>
        <v>146</v>
      </c>
      <c r="AG52" s="41">
        <f t="shared" si="30"/>
        <v>0</v>
      </c>
      <c r="AH52" s="41">
        <f t="shared" ref="AH52" si="67">SUM(AH47:AH51)</f>
        <v>0</v>
      </c>
      <c r="AI52" s="41">
        <f t="shared" si="53"/>
        <v>102</v>
      </c>
      <c r="AJ52" s="27">
        <v>102</v>
      </c>
      <c r="AK52" s="27"/>
      <c r="AL52" s="27"/>
      <c r="AM52" s="41">
        <f t="shared" si="11"/>
        <v>17</v>
      </c>
      <c r="AN52" s="27">
        <v>17</v>
      </c>
      <c r="AO52" s="27"/>
      <c r="AP52" s="27"/>
      <c r="AQ52" s="41">
        <f t="shared" si="12"/>
        <v>0</v>
      </c>
      <c r="AR52" s="27"/>
      <c r="AS52" s="27"/>
      <c r="AT52" s="27"/>
      <c r="AU52" s="41">
        <f t="shared" si="54"/>
        <v>27</v>
      </c>
      <c r="AV52" s="27">
        <v>27</v>
      </c>
      <c r="AW52" s="27"/>
      <c r="AX52" s="27"/>
      <c r="AY52" s="41">
        <f t="shared" si="55"/>
        <v>0</v>
      </c>
      <c r="AZ52" s="27"/>
      <c r="BA52" s="27"/>
      <c r="BB52" s="27"/>
      <c r="BC52" s="25"/>
      <c r="BD52" s="25"/>
      <c r="BE52" s="25"/>
      <c r="BF52" s="25"/>
    </row>
    <row r="53" spans="1:145" x14ac:dyDescent="0.2">
      <c r="A53" s="26"/>
      <c r="B53" s="30"/>
      <c r="C53" s="40">
        <f t="shared" si="45"/>
        <v>0</v>
      </c>
      <c r="D53" s="41">
        <f t="shared" si="46"/>
        <v>0</v>
      </c>
      <c r="E53" s="41">
        <f t="shared" si="47"/>
        <v>0</v>
      </c>
      <c r="F53" s="41">
        <f t="shared" si="48"/>
        <v>0</v>
      </c>
      <c r="G53" s="41">
        <f t="shared" si="49"/>
        <v>0</v>
      </c>
      <c r="H53" s="27"/>
      <c r="I53" s="27"/>
      <c r="J53" s="27"/>
      <c r="K53" s="41">
        <f t="shared" si="1"/>
        <v>0</v>
      </c>
      <c r="L53" s="27"/>
      <c r="M53" s="27"/>
      <c r="N53" s="27"/>
      <c r="O53" s="41">
        <f t="shared" si="2"/>
        <v>0</v>
      </c>
      <c r="P53" s="27"/>
      <c r="Q53" s="27"/>
      <c r="R53" s="27"/>
      <c r="S53" s="41">
        <f t="shared" si="3"/>
        <v>0</v>
      </c>
      <c r="T53" s="27"/>
      <c r="U53" s="27"/>
      <c r="V53" s="27"/>
      <c r="W53" s="41">
        <f t="shared" si="4"/>
        <v>0</v>
      </c>
      <c r="X53" s="27"/>
      <c r="Y53" s="27"/>
      <c r="Z53" s="27"/>
      <c r="AA53" s="41">
        <f t="shared" si="5"/>
        <v>0</v>
      </c>
      <c r="AB53" s="27"/>
      <c r="AC53" s="27"/>
      <c r="AD53" s="27"/>
      <c r="AE53" s="40">
        <f t="shared" si="50"/>
        <v>0</v>
      </c>
      <c r="AF53" s="41">
        <f t="shared" si="51"/>
        <v>0</v>
      </c>
      <c r="AG53" s="41">
        <f>SUM(AG39:AG52)</f>
        <v>157</v>
      </c>
      <c r="AH53" s="41">
        <f t="shared" ref="AH53" si="68">SUM(AH48:AH52)</f>
        <v>0</v>
      </c>
      <c r="AI53" s="41">
        <f t="shared" si="53"/>
        <v>0</v>
      </c>
      <c r="AJ53" s="27"/>
      <c r="AK53" s="27"/>
      <c r="AL53" s="27"/>
      <c r="AM53" s="41">
        <f t="shared" si="11"/>
        <v>0</v>
      </c>
      <c r="AN53" s="27"/>
      <c r="AO53" s="27"/>
      <c r="AP53" s="27"/>
      <c r="AQ53" s="41">
        <f t="shared" si="12"/>
        <v>0</v>
      </c>
      <c r="AR53" s="27"/>
      <c r="AS53" s="27"/>
      <c r="AT53" s="27"/>
      <c r="AU53" s="41">
        <f t="shared" si="54"/>
        <v>0</v>
      </c>
      <c r="AV53" s="27"/>
      <c r="AW53" s="27"/>
      <c r="AX53" s="27"/>
      <c r="AY53" s="41">
        <f t="shared" si="55"/>
        <v>0</v>
      </c>
      <c r="AZ53" s="27"/>
      <c r="BA53" s="27"/>
      <c r="BB53" s="27"/>
      <c r="BC53" s="25"/>
      <c r="BD53" s="25"/>
      <c r="BE53" s="25"/>
      <c r="BF53" s="25"/>
    </row>
    <row r="54" spans="1:145" s="13" customFormat="1" ht="15.75" x14ac:dyDescent="0.2">
      <c r="A54" s="31"/>
      <c r="B54" s="23" t="s">
        <v>258</v>
      </c>
      <c r="C54" s="41"/>
      <c r="D54" s="41"/>
      <c r="E54" s="41"/>
      <c r="F54" s="41"/>
      <c r="G54" s="41"/>
      <c r="H54" s="24"/>
      <c r="I54" s="24"/>
      <c r="J54" s="24"/>
      <c r="K54" s="41"/>
      <c r="L54" s="24"/>
      <c r="M54" s="24"/>
      <c r="N54" s="24"/>
      <c r="O54" s="41"/>
      <c r="P54" s="24"/>
      <c r="Q54" s="24"/>
      <c r="R54" s="24"/>
      <c r="S54" s="41"/>
      <c r="T54" s="24"/>
      <c r="U54" s="24"/>
      <c r="V54" s="24"/>
      <c r="W54" s="41"/>
      <c r="X54" s="24"/>
      <c r="Y54" s="24"/>
      <c r="Z54" s="24"/>
      <c r="AA54" s="41"/>
      <c r="AB54" s="24"/>
      <c r="AC54" s="24"/>
      <c r="AD54" s="24"/>
      <c r="AE54" s="41"/>
      <c r="AF54" s="41"/>
      <c r="AG54" s="41"/>
      <c r="AH54" s="41"/>
      <c r="AI54" s="41"/>
      <c r="AJ54" s="24"/>
      <c r="AK54" s="24"/>
      <c r="AL54" s="24"/>
      <c r="AM54" s="41"/>
      <c r="AN54" s="24"/>
      <c r="AO54" s="24"/>
      <c r="AP54" s="24"/>
      <c r="AQ54" s="41"/>
      <c r="AR54" s="24"/>
      <c r="AS54" s="24"/>
      <c r="AT54" s="24"/>
      <c r="AU54" s="41"/>
      <c r="AV54" s="24"/>
      <c r="AW54" s="24"/>
      <c r="AX54" s="24"/>
      <c r="AY54" s="41"/>
      <c r="AZ54" s="24"/>
      <c r="BA54" s="24"/>
      <c r="BB54" s="24"/>
      <c r="BC54" s="25"/>
      <c r="BD54" s="25"/>
      <c r="BE54" s="25"/>
      <c r="BF54" s="25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</row>
    <row r="55" spans="1:145" x14ac:dyDescent="0.2">
      <c r="A55" s="109">
        <v>43</v>
      </c>
      <c r="B55" s="109" t="s">
        <v>207</v>
      </c>
      <c r="C55" s="40">
        <f t="shared" si="0"/>
        <v>4</v>
      </c>
      <c r="D55" s="41">
        <f t="shared" ref="D55" si="69">SUM(H55+L55+P55+T55+X55+AB55)</f>
        <v>4</v>
      </c>
      <c r="E55" s="41">
        <f t="shared" ref="E55" si="70">I55+M55+Q55+U55+Y55+AC55</f>
        <v>0</v>
      </c>
      <c r="F55" s="41">
        <f t="shared" ref="F55" si="71">J55+N55+R55+V55+Z55+AD55</f>
        <v>0</v>
      </c>
      <c r="G55" s="41">
        <f t="shared" ref="G55" si="72">H55+I55+J55</f>
        <v>0</v>
      </c>
      <c r="H55" s="27"/>
      <c r="I55" s="27"/>
      <c r="J55" s="27"/>
      <c r="K55" s="41">
        <f t="shared" si="1"/>
        <v>0</v>
      </c>
      <c r="L55" s="27"/>
      <c r="M55" s="27"/>
      <c r="N55" s="27"/>
      <c r="O55" s="41">
        <f t="shared" si="2"/>
        <v>0</v>
      </c>
      <c r="P55" s="27"/>
      <c r="Q55" s="27"/>
      <c r="R55" s="27"/>
      <c r="S55" s="41">
        <f t="shared" si="3"/>
        <v>0</v>
      </c>
      <c r="T55" s="27"/>
      <c r="U55" s="27"/>
      <c r="V55" s="27"/>
      <c r="W55" s="41">
        <f t="shared" si="4"/>
        <v>1</v>
      </c>
      <c r="X55" s="27">
        <v>1</v>
      </c>
      <c r="Y55" s="27"/>
      <c r="Z55" s="27"/>
      <c r="AA55" s="41">
        <f t="shared" si="5"/>
        <v>3</v>
      </c>
      <c r="AB55" s="27">
        <v>3</v>
      </c>
      <c r="AC55" s="27"/>
      <c r="AD55" s="27"/>
      <c r="AE55" s="40">
        <f t="shared" ref="AE55" si="73">SUM(AI55+AM55+AQ55+AU55+AY55)</f>
        <v>148</v>
      </c>
      <c r="AF55" s="41">
        <f t="shared" ref="AF55" si="74">SUM(AJ55+AN55+AR55+AV55+AZ55)</f>
        <v>148</v>
      </c>
      <c r="AG55" s="41">
        <f t="shared" ref="AG55" si="75">SUM(AK55+AO55+AS55+AW55+BA55)</f>
        <v>0</v>
      </c>
      <c r="AH55" s="41">
        <f t="shared" ref="AH55" si="76">SUM(AL55+AP55+AT55+AX55+BB55)</f>
        <v>0</v>
      </c>
      <c r="AI55" s="41">
        <f t="shared" ref="AI55" si="77">AJ55+AK55+AL55</f>
        <v>60</v>
      </c>
      <c r="AJ55" s="27">
        <v>60</v>
      </c>
      <c r="AK55" s="27"/>
      <c r="AL55" s="27"/>
      <c r="AM55" s="41">
        <f t="shared" si="11"/>
        <v>50</v>
      </c>
      <c r="AN55" s="27">
        <v>50</v>
      </c>
      <c r="AO55" s="27"/>
      <c r="AP55" s="27"/>
      <c r="AQ55" s="41">
        <f t="shared" si="12"/>
        <v>0</v>
      </c>
      <c r="AR55" s="27"/>
      <c r="AS55" s="27"/>
      <c r="AT55" s="27"/>
      <c r="AU55" s="41">
        <f t="shared" si="54"/>
        <v>38</v>
      </c>
      <c r="AV55" s="27">
        <v>38</v>
      </c>
      <c r="AW55" s="27"/>
      <c r="AX55" s="27"/>
      <c r="AY55" s="41">
        <f t="shared" si="55"/>
        <v>0</v>
      </c>
      <c r="AZ55" s="27"/>
      <c r="BA55" s="27"/>
      <c r="BB55" s="27"/>
      <c r="BC55" s="25"/>
      <c r="BD55" s="25"/>
      <c r="BE55" s="25"/>
      <c r="BF55" s="25"/>
    </row>
    <row r="56" spans="1:145" x14ac:dyDescent="0.2">
      <c r="A56" s="109">
        <v>44</v>
      </c>
      <c r="B56" s="109" t="s">
        <v>198</v>
      </c>
      <c r="C56" s="40">
        <f t="shared" ref="C56:C63" si="78">G56+K56+O56+S56+W56+AA56</f>
        <v>3</v>
      </c>
      <c r="D56" s="41">
        <f t="shared" ref="D56:D63" si="79">SUM(H56+L56+P56+T56+X56+AB56)</f>
        <v>1</v>
      </c>
      <c r="E56" s="41">
        <f t="shared" ref="E56:E63" si="80">I56+M56+Q56+U56+Y56+AC56</f>
        <v>2</v>
      </c>
      <c r="F56" s="41">
        <f t="shared" ref="F56:F63" si="81">J56+N56+R56+V56+Z56+AD56</f>
        <v>0</v>
      </c>
      <c r="G56" s="41">
        <f t="shared" ref="G56:G63" si="82">H56+I56+J56</f>
        <v>0</v>
      </c>
      <c r="H56" s="27"/>
      <c r="I56" s="27"/>
      <c r="J56" s="27"/>
      <c r="K56" s="41">
        <f t="shared" si="1"/>
        <v>0</v>
      </c>
      <c r="L56" s="27"/>
      <c r="M56" s="27"/>
      <c r="N56" s="27"/>
      <c r="O56" s="41">
        <f t="shared" si="2"/>
        <v>0</v>
      </c>
      <c r="P56" s="27"/>
      <c r="Q56" s="27"/>
      <c r="R56" s="27"/>
      <c r="S56" s="41">
        <f t="shared" si="3"/>
        <v>1</v>
      </c>
      <c r="T56" s="27">
        <v>1</v>
      </c>
      <c r="U56" s="27"/>
      <c r="V56" s="27"/>
      <c r="W56" s="41">
        <f t="shared" si="4"/>
        <v>1</v>
      </c>
      <c r="X56" s="27"/>
      <c r="Y56" s="27">
        <v>1</v>
      </c>
      <c r="Z56" s="27"/>
      <c r="AA56" s="41">
        <f t="shared" si="5"/>
        <v>1</v>
      </c>
      <c r="AB56" s="27"/>
      <c r="AC56" s="27">
        <v>1</v>
      </c>
      <c r="AD56" s="27"/>
      <c r="AE56" s="40">
        <f t="shared" ref="AE56:AE63" si="83">SUM(AI56+AM56+AQ56+AU56+AY56)</f>
        <v>129</v>
      </c>
      <c r="AF56" s="41">
        <f t="shared" ref="AF56:AF63" si="84">SUM(AJ56+AN56+AR56+AV56+AZ56)</f>
        <v>108</v>
      </c>
      <c r="AG56" s="41">
        <f t="shared" ref="AG56:AG63" si="85">SUM(AK56+AO56+AS56+AW56+BA56)</f>
        <v>20</v>
      </c>
      <c r="AH56" s="41">
        <f t="shared" ref="AH56:AH63" si="86">SUM(AL56+AP56+AT56+AX56+BB56)</f>
        <v>1</v>
      </c>
      <c r="AI56" s="41">
        <f t="shared" ref="AI56:AI63" si="87">AJ56+AK56+AL56</f>
        <v>111</v>
      </c>
      <c r="AJ56" s="27">
        <v>90</v>
      </c>
      <c r="AK56" s="27">
        <v>20</v>
      </c>
      <c r="AL56" s="27">
        <v>1</v>
      </c>
      <c r="AM56" s="41">
        <f t="shared" si="11"/>
        <v>18</v>
      </c>
      <c r="AN56" s="27">
        <v>18</v>
      </c>
      <c r="AO56" s="27"/>
      <c r="AP56" s="27"/>
      <c r="AQ56" s="41">
        <f t="shared" si="12"/>
        <v>0</v>
      </c>
      <c r="AR56" s="27"/>
      <c r="AS56" s="27"/>
      <c r="AT56" s="27"/>
      <c r="AU56" s="41">
        <f t="shared" si="54"/>
        <v>0</v>
      </c>
      <c r="AV56" s="27"/>
      <c r="AW56" s="27"/>
      <c r="AX56" s="27"/>
      <c r="AY56" s="41">
        <f t="shared" si="55"/>
        <v>0</v>
      </c>
      <c r="AZ56" s="27"/>
      <c r="BA56" s="27"/>
      <c r="BB56" s="27"/>
      <c r="BC56" s="25"/>
      <c r="BD56" s="25"/>
      <c r="BE56" s="25"/>
      <c r="BF56" s="25"/>
    </row>
    <row r="57" spans="1:145" s="14" customFormat="1" x14ac:dyDescent="0.2">
      <c r="A57" s="113">
        <v>45</v>
      </c>
      <c r="B57" s="113" t="s">
        <v>199</v>
      </c>
      <c r="C57" s="40">
        <f t="shared" si="78"/>
        <v>1</v>
      </c>
      <c r="D57" s="41">
        <f t="shared" si="79"/>
        <v>0</v>
      </c>
      <c r="E57" s="41">
        <f t="shared" si="80"/>
        <v>1</v>
      </c>
      <c r="F57" s="41">
        <f t="shared" si="81"/>
        <v>0</v>
      </c>
      <c r="G57" s="41">
        <f t="shared" si="82"/>
        <v>0</v>
      </c>
      <c r="H57" s="114"/>
      <c r="I57" s="114"/>
      <c r="J57" s="114"/>
      <c r="K57" s="41">
        <f t="shared" si="1"/>
        <v>0</v>
      </c>
      <c r="L57" s="114"/>
      <c r="M57" s="114"/>
      <c r="N57" s="114"/>
      <c r="O57" s="41">
        <f t="shared" si="2"/>
        <v>0</v>
      </c>
      <c r="P57" s="114"/>
      <c r="Q57" s="114"/>
      <c r="R57" s="114"/>
      <c r="S57" s="41">
        <f t="shared" si="3"/>
        <v>0</v>
      </c>
      <c r="T57" s="114"/>
      <c r="U57" s="114"/>
      <c r="V57" s="114"/>
      <c r="W57" s="41">
        <f t="shared" si="4"/>
        <v>1</v>
      </c>
      <c r="X57" s="114"/>
      <c r="Y57" s="114">
        <v>1</v>
      </c>
      <c r="Z57" s="114"/>
      <c r="AA57" s="41">
        <f t="shared" si="5"/>
        <v>0</v>
      </c>
      <c r="AB57" s="114"/>
      <c r="AC57" s="114"/>
      <c r="AD57" s="114"/>
      <c r="AE57" s="40">
        <f t="shared" si="83"/>
        <v>112</v>
      </c>
      <c r="AF57" s="41">
        <f t="shared" si="84"/>
        <v>112</v>
      </c>
      <c r="AG57" s="41">
        <f t="shared" si="85"/>
        <v>0</v>
      </c>
      <c r="AH57" s="41">
        <f t="shared" si="86"/>
        <v>0</v>
      </c>
      <c r="AI57" s="41">
        <f t="shared" si="87"/>
        <v>78</v>
      </c>
      <c r="AJ57" s="114">
        <v>78</v>
      </c>
      <c r="AK57" s="114"/>
      <c r="AL57" s="114"/>
      <c r="AM57" s="41">
        <f t="shared" si="11"/>
        <v>0</v>
      </c>
      <c r="AN57" s="114"/>
      <c r="AO57" s="114"/>
      <c r="AP57" s="114"/>
      <c r="AQ57" s="41">
        <f t="shared" si="12"/>
        <v>0</v>
      </c>
      <c r="AR57" s="114"/>
      <c r="AS57" s="114"/>
      <c r="AT57" s="114"/>
      <c r="AU57" s="41">
        <f t="shared" si="54"/>
        <v>34</v>
      </c>
      <c r="AV57" s="27">
        <v>34</v>
      </c>
      <c r="AW57" s="27"/>
      <c r="AX57" s="27"/>
      <c r="AY57" s="41">
        <f t="shared" si="55"/>
        <v>0</v>
      </c>
      <c r="AZ57" s="114"/>
      <c r="BA57" s="114"/>
      <c r="BB57" s="114"/>
      <c r="BC57" s="25"/>
      <c r="BD57" s="25"/>
      <c r="BE57" s="25"/>
      <c r="BF57" s="25"/>
    </row>
    <row r="58" spans="1:145" x14ac:dyDescent="0.2">
      <c r="A58" s="109">
        <v>46</v>
      </c>
      <c r="B58" s="109" t="s">
        <v>200</v>
      </c>
      <c r="C58" s="40">
        <f t="shared" si="78"/>
        <v>1</v>
      </c>
      <c r="D58" s="41">
        <f t="shared" si="79"/>
        <v>1</v>
      </c>
      <c r="E58" s="41">
        <f t="shared" si="80"/>
        <v>0</v>
      </c>
      <c r="F58" s="41">
        <f t="shared" si="81"/>
        <v>0</v>
      </c>
      <c r="G58" s="41">
        <f t="shared" si="82"/>
        <v>0</v>
      </c>
      <c r="H58" s="27"/>
      <c r="I58" s="27"/>
      <c r="J58" s="27"/>
      <c r="K58" s="41">
        <f t="shared" si="1"/>
        <v>0</v>
      </c>
      <c r="L58" s="27"/>
      <c r="M58" s="27"/>
      <c r="N58" s="27"/>
      <c r="O58" s="41">
        <f t="shared" si="2"/>
        <v>0</v>
      </c>
      <c r="P58" s="27"/>
      <c r="Q58" s="27"/>
      <c r="R58" s="27"/>
      <c r="S58" s="41">
        <f t="shared" si="3"/>
        <v>0</v>
      </c>
      <c r="T58" s="27"/>
      <c r="U58" s="27"/>
      <c r="V58" s="27"/>
      <c r="W58" s="41">
        <f t="shared" si="4"/>
        <v>1</v>
      </c>
      <c r="X58" s="27">
        <v>1</v>
      </c>
      <c r="Y58" s="27"/>
      <c r="Z58" s="27"/>
      <c r="AA58" s="41">
        <f t="shared" si="5"/>
        <v>0</v>
      </c>
      <c r="AB58" s="27"/>
      <c r="AC58" s="27"/>
      <c r="AD58" s="27"/>
      <c r="AE58" s="40">
        <f t="shared" si="83"/>
        <v>68</v>
      </c>
      <c r="AF58" s="41">
        <f t="shared" si="84"/>
        <v>68</v>
      </c>
      <c r="AG58" s="41">
        <f t="shared" si="85"/>
        <v>0</v>
      </c>
      <c r="AH58" s="41">
        <f t="shared" si="86"/>
        <v>0</v>
      </c>
      <c r="AI58" s="41">
        <f t="shared" si="87"/>
        <v>34</v>
      </c>
      <c r="AJ58" s="27">
        <v>34</v>
      </c>
      <c r="AK58" s="27"/>
      <c r="AL58" s="27"/>
      <c r="AM58" s="41">
        <f t="shared" si="11"/>
        <v>34</v>
      </c>
      <c r="AN58" s="27">
        <v>34</v>
      </c>
      <c r="AO58" s="27"/>
      <c r="AP58" s="27"/>
      <c r="AQ58" s="41">
        <f t="shared" si="12"/>
        <v>0</v>
      </c>
      <c r="AR58" s="27"/>
      <c r="AS58" s="27"/>
      <c r="AT58" s="27"/>
      <c r="AU58" s="41">
        <f t="shared" si="54"/>
        <v>0</v>
      </c>
      <c r="AV58" s="27"/>
      <c r="AW58" s="27"/>
      <c r="AX58" s="27"/>
      <c r="AY58" s="41">
        <f t="shared" si="55"/>
        <v>0</v>
      </c>
      <c r="AZ58" s="27"/>
      <c r="BA58" s="27"/>
      <c r="BB58" s="27"/>
      <c r="BC58" s="25"/>
      <c r="BD58" s="25"/>
      <c r="BE58" s="25"/>
      <c r="BF58" s="25"/>
    </row>
    <row r="59" spans="1:145" x14ac:dyDescent="0.2">
      <c r="A59" s="109">
        <v>47</v>
      </c>
      <c r="B59" s="109" t="s">
        <v>212</v>
      </c>
      <c r="C59" s="40">
        <f t="shared" si="78"/>
        <v>23</v>
      </c>
      <c r="D59" s="41">
        <f t="shared" si="79"/>
        <v>19</v>
      </c>
      <c r="E59" s="41">
        <f t="shared" si="80"/>
        <v>4</v>
      </c>
      <c r="F59" s="41">
        <f t="shared" si="81"/>
        <v>0</v>
      </c>
      <c r="G59" s="41">
        <f t="shared" si="82"/>
        <v>0</v>
      </c>
      <c r="H59" s="27"/>
      <c r="I59" s="27"/>
      <c r="J59" s="27"/>
      <c r="K59" s="41">
        <f t="shared" si="1"/>
        <v>0</v>
      </c>
      <c r="L59" s="27"/>
      <c r="M59" s="27"/>
      <c r="N59" s="27"/>
      <c r="O59" s="41">
        <f t="shared" si="2"/>
        <v>19</v>
      </c>
      <c r="P59" s="27">
        <v>17</v>
      </c>
      <c r="Q59" s="27">
        <v>2</v>
      </c>
      <c r="R59" s="27"/>
      <c r="S59" s="41">
        <f t="shared" si="3"/>
        <v>2</v>
      </c>
      <c r="T59" s="27"/>
      <c r="U59" s="27">
        <v>2</v>
      </c>
      <c r="V59" s="27"/>
      <c r="W59" s="41">
        <f t="shared" si="4"/>
        <v>0</v>
      </c>
      <c r="X59" s="27"/>
      <c r="Y59" s="27"/>
      <c r="Z59" s="27"/>
      <c r="AA59" s="41">
        <f t="shared" si="5"/>
        <v>2</v>
      </c>
      <c r="AB59" s="27">
        <v>2</v>
      </c>
      <c r="AC59" s="27"/>
      <c r="AD59" s="27"/>
      <c r="AE59" s="40">
        <f t="shared" si="83"/>
        <v>1105</v>
      </c>
      <c r="AF59" s="41">
        <f t="shared" si="84"/>
        <v>956</v>
      </c>
      <c r="AG59" s="41">
        <f t="shared" si="85"/>
        <v>149</v>
      </c>
      <c r="AH59" s="41">
        <f t="shared" si="86"/>
        <v>0</v>
      </c>
      <c r="AI59" s="41">
        <f t="shared" si="87"/>
        <v>666</v>
      </c>
      <c r="AJ59" s="27">
        <v>576</v>
      </c>
      <c r="AK59" s="27">
        <v>90</v>
      </c>
      <c r="AL59" s="27"/>
      <c r="AM59" s="41">
        <f t="shared" si="11"/>
        <v>295</v>
      </c>
      <c r="AN59" s="27">
        <v>239</v>
      </c>
      <c r="AO59" s="27">
        <v>56</v>
      </c>
      <c r="AP59" s="27"/>
      <c r="AQ59" s="41">
        <f t="shared" si="12"/>
        <v>29</v>
      </c>
      <c r="AR59" s="27">
        <v>26</v>
      </c>
      <c r="AS59" s="27">
        <v>3</v>
      </c>
      <c r="AT59" s="27"/>
      <c r="AU59" s="41">
        <f t="shared" si="54"/>
        <v>115</v>
      </c>
      <c r="AV59" s="27">
        <v>115</v>
      </c>
      <c r="AW59" s="27"/>
      <c r="AX59" s="27"/>
      <c r="AY59" s="41">
        <f t="shared" si="55"/>
        <v>0</v>
      </c>
      <c r="AZ59" s="27"/>
      <c r="BA59" s="27"/>
      <c r="BB59" s="27"/>
      <c r="BC59" s="25"/>
      <c r="BD59" s="25"/>
      <c r="BE59" s="25"/>
      <c r="BF59" s="25"/>
    </row>
    <row r="60" spans="1:145" x14ac:dyDescent="0.2">
      <c r="A60" s="109">
        <v>48</v>
      </c>
      <c r="B60" s="109" t="s">
        <v>259</v>
      </c>
      <c r="C60" s="40">
        <f t="shared" si="78"/>
        <v>0</v>
      </c>
      <c r="D60" s="41">
        <f t="shared" si="79"/>
        <v>0</v>
      </c>
      <c r="E60" s="41">
        <f t="shared" si="80"/>
        <v>0</v>
      </c>
      <c r="F60" s="41">
        <f t="shared" si="81"/>
        <v>0</v>
      </c>
      <c r="G60" s="41">
        <f t="shared" si="82"/>
        <v>0</v>
      </c>
      <c r="H60" s="27"/>
      <c r="I60" s="27"/>
      <c r="J60" s="27"/>
      <c r="K60" s="41">
        <f t="shared" si="1"/>
        <v>0</v>
      </c>
      <c r="L60" s="27"/>
      <c r="M60" s="27"/>
      <c r="N60" s="27"/>
      <c r="O60" s="41">
        <f t="shared" si="2"/>
        <v>0</v>
      </c>
      <c r="P60" s="27"/>
      <c r="Q60" s="27"/>
      <c r="R60" s="27"/>
      <c r="S60" s="41">
        <f t="shared" si="3"/>
        <v>0</v>
      </c>
      <c r="T60" s="27"/>
      <c r="U60" s="27"/>
      <c r="V60" s="27"/>
      <c r="W60" s="41">
        <f t="shared" si="4"/>
        <v>0</v>
      </c>
      <c r="X60" s="27"/>
      <c r="Y60" s="27"/>
      <c r="Z60" s="27"/>
      <c r="AA60" s="41">
        <f t="shared" si="5"/>
        <v>0</v>
      </c>
      <c r="AB60" s="27"/>
      <c r="AC60" s="27"/>
      <c r="AD60" s="27"/>
      <c r="AE60" s="40">
        <f t="shared" si="83"/>
        <v>315</v>
      </c>
      <c r="AF60" s="41">
        <f t="shared" si="84"/>
        <v>315</v>
      </c>
      <c r="AG60" s="41">
        <f t="shared" si="85"/>
        <v>0</v>
      </c>
      <c r="AH60" s="41">
        <f t="shared" si="86"/>
        <v>0</v>
      </c>
      <c r="AI60" s="41">
        <f t="shared" si="87"/>
        <v>188</v>
      </c>
      <c r="AJ60" s="27">
        <v>188</v>
      </c>
      <c r="AK60" s="27"/>
      <c r="AL60" s="27"/>
      <c r="AM60" s="41">
        <f t="shared" si="11"/>
        <v>127</v>
      </c>
      <c r="AN60" s="27">
        <v>127</v>
      </c>
      <c r="AO60" s="27"/>
      <c r="AP60" s="27"/>
      <c r="AQ60" s="41">
        <f t="shared" si="12"/>
        <v>0</v>
      </c>
      <c r="AR60" s="27"/>
      <c r="AS60" s="27"/>
      <c r="AT60" s="27"/>
      <c r="AU60" s="41">
        <f t="shared" si="54"/>
        <v>0</v>
      </c>
      <c r="AV60" s="27"/>
      <c r="AW60" s="27"/>
      <c r="AX60" s="27"/>
      <c r="AY60" s="41">
        <f t="shared" si="55"/>
        <v>0</v>
      </c>
      <c r="AZ60" s="27"/>
      <c r="BA60" s="27"/>
      <c r="BB60" s="27"/>
      <c r="BC60" s="25"/>
      <c r="BD60" s="25"/>
      <c r="BE60" s="25"/>
      <c r="BF60" s="25"/>
    </row>
    <row r="61" spans="1:145" x14ac:dyDescent="0.2">
      <c r="A61" s="109">
        <v>49</v>
      </c>
      <c r="B61" s="109" t="s">
        <v>217</v>
      </c>
      <c r="C61" s="40">
        <f t="shared" si="78"/>
        <v>1</v>
      </c>
      <c r="D61" s="41">
        <f t="shared" si="79"/>
        <v>1</v>
      </c>
      <c r="E61" s="41">
        <f t="shared" si="80"/>
        <v>0</v>
      </c>
      <c r="F61" s="41">
        <f t="shared" si="81"/>
        <v>0</v>
      </c>
      <c r="G61" s="41">
        <f t="shared" si="82"/>
        <v>0</v>
      </c>
      <c r="H61" s="27"/>
      <c r="I61" s="27"/>
      <c r="J61" s="27"/>
      <c r="K61" s="41">
        <f t="shared" si="1"/>
        <v>0</v>
      </c>
      <c r="L61" s="27"/>
      <c r="M61" s="27"/>
      <c r="N61" s="27"/>
      <c r="O61" s="41">
        <f t="shared" si="2"/>
        <v>0</v>
      </c>
      <c r="P61" s="27"/>
      <c r="Q61" s="27"/>
      <c r="R61" s="27"/>
      <c r="S61" s="41">
        <f t="shared" si="3"/>
        <v>0</v>
      </c>
      <c r="T61" s="27"/>
      <c r="U61" s="27"/>
      <c r="V61" s="27"/>
      <c r="W61" s="41">
        <f t="shared" si="4"/>
        <v>1</v>
      </c>
      <c r="X61" s="27">
        <v>1</v>
      </c>
      <c r="Y61" s="27"/>
      <c r="Z61" s="27"/>
      <c r="AA61" s="41">
        <f t="shared" si="5"/>
        <v>0</v>
      </c>
      <c r="AB61" s="27"/>
      <c r="AC61" s="27"/>
      <c r="AD61" s="27"/>
      <c r="AE61" s="40">
        <f t="shared" si="83"/>
        <v>23</v>
      </c>
      <c r="AF61" s="41">
        <f t="shared" si="84"/>
        <v>20</v>
      </c>
      <c r="AG61" s="41">
        <f t="shared" si="85"/>
        <v>0</v>
      </c>
      <c r="AH61" s="41">
        <f t="shared" si="86"/>
        <v>3</v>
      </c>
      <c r="AI61" s="41">
        <f t="shared" si="87"/>
        <v>22</v>
      </c>
      <c r="AJ61" s="27">
        <v>20</v>
      </c>
      <c r="AK61" s="27"/>
      <c r="AL61" s="27">
        <v>2</v>
      </c>
      <c r="AM61" s="41">
        <f t="shared" si="11"/>
        <v>1</v>
      </c>
      <c r="AN61" s="27"/>
      <c r="AO61" s="27"/>
      <c r="AP61" s="27">
        <v>1</v>
      </c>
      <c r="AQ61" s="41">
        <f t="shared" si="12"/>
        <v>0</v>
      </c>
      <c r="AR61" s="27"/>
      <c r="AS61" s="27"/>
      <c r="AT61" s="27"/>
      <c r="AU61" s="41">
        <f t="shared" si="54"/>
        <v>0</v>
      </c>
      <c r="AV61" s="27"/>
      <c r="AW61" s="27"/>
      <c r="AX61" s="27"/>
      <c r="AY61" s="41">
        <f t="shared" si="55"/>
        <v>0</v>
      </c>
      <c r="AZ61" s="27"/>
      <c r="BA61" s="27"/>
      <c r="BB61" s="27"/>
      <c r="BC61" s="25"/>
      <c r="BD61" s="25"/>
      <c r="BE61" s="25"/>
      <c r="BF61" s="25"/>
    </row>
    <row r="62" spans="1:145" x14ac:dyDescent="0.2">
      <c r="A62" s="110">
        <v>50</v>
      </c>
      <c r="B62" s="110" t="s">
        <v>213</v>
      </c>
      <c r="C62" s="40">
        <f t="shared" si="78"/>
        <v>19</v>
      </c>
      <c r="D62" s="41">
        <f t="shared" si="79"/>
        <v>19</v>
      </c>
      <c r="E62" s="41">
        <f t="shared" si="80"/>
        <v>0</v>
      </c>
      <c r="F62" s="41">
        <f t="shared" si="81"/>
        <v>0</v>
      </c>
      <c r="G62" s="41">
        <f t="shared" si="82"/>
        <v>0</v>
      </c>
      <c r="H62" s="27"/>
      <c r="I62" s="27"/>
      <c r="J62" s="27"/>
      <c r="K62" s="41">
        <f t="shared" si="1"/>
        <v>0</v>
      </c>
      <c r="L62" s="27"/>
      <c r="M62" s="27"/>
      <c r="N62" s="27"/>
      <c r="O62" s="41">
        <f t="shared" si="2"/>
        <v>4</v>
      </c>
      <c r="P62" s="27">
        <v>4</v>
      </c>
      <c r="Q62" s="27"/>
      <c r="R62" s="27"/>
      <c r="S62" s="41">
        <f t="shared" si="3"/>
        <v>0</v>
      </c>
      <c r="T62" s="27"/>
      <c r="U62" s="27"/>
      <c r="V62" s="27"/>
      <c r="W62" s="41">
        <f t="shared" si="4"/>
        <v>1</v>
      </c>
      <c r="X62" s="27">
        <v>1</v>
      </c>
      <c r="Y62" s="27"/>
      <c r="Z62" s="27"/>
      <c r="AA62" s="41">
        <f t="shared" si="5"/>
        <v>14</v>
      </c>
      <c r="AB62" s="27">
        <v>14</v>
      </c>
      <c r="AC62" s="27"/>
      <c r="AD62" s="27"/>
      <c r="AE62" s="40">
        <f t="shared" si="83"/>
        <v>580</v>
      </c>
      <c r="AF62" s="41">
        <f t="shared" si="84"/>
        <v>580</v>
      </c>
      <c r="AG62" s="41">
        <f t="shared" si="85"/>
        <v>0</v>
      </c>
      <c r="AH62" s="41">
        <f t="shared" si="86"/>
        <v>0</v>
      </c>
      <c r="AI62" s="41">
        <f t="shared" si="87"/>
        <v>315</v>
      </c>
      <c r="AJ62" s="27">
        <v>315</v>
      </c>
      <c r="AK62" s="27"/>
      <c r="AL62" s="27"/>
      <c r="AM62" s="41">
        <f t="shared" si="11"/>
        <v>235</v>
      </c>
      <c r="AN62" s="27">
        <v>235</v>
      </c>
      <c r="AO62" s="27"/>
      <c r="AP62" s="27"/>
      <c r="AQ62" s="41">
        <f t="shared" si="12"/>
        <v>0</v>
      </c>
      <c r="AR62" s="27"/>
      <c r="AS62" s="27"/>
      <c r="AT62" s="27"/>
      <c r="AU62" s="41">
        <f t="shared" si="54"/>
        <v>30</v>
      </c>
      <c r="AV62" s="27">
        <v>30</v>
      </c>
      <c r="AW62" s="27"/>
      <c r="AX62" s="27"/>
      <c r="AY62" s="41">
        <f t="shared" si="55"/>
        <v>0</v>
      </c>
      <c r="AZ62" s="27"/>
      <c r="BA62" s="27"/>
      <c r="BB62" s="27"/>
      <c r="BC62" s="25"/>
      <c r="BD62" s="25"/>
      <c r="BE62" s="25"/>
      <c r="BF62" s="25"/>
    </row>
    <row r="63" spans="1:145" x14ac:dyDescent="0.2">
      <c r="A63" s="28"/>
      <c r="B63" s="30"/>
      <c r="C63" s="40">
        <f t="shared" si="78"/>
        <v>0</v>
      </c>
      <c r="D63" s="41">
        <f t="shared" si="79"/>
        <v>0</v>
      </c>
      <c r="E63" s="41">
        <f t="shared" si="80"/>
        <v>0</v>
      </c>
      <c r="F63" s="41">
        <f t="shared" si="81"/>
        <v>0</v>
      </c>
      <c r="G63" s="41">
        <f t="shared" si="82"/>
        <v>0</v>
      </c>
      <c r="H63" s="27"/>
      <c r="I63" s="27"/>
      <c r="J63" s="27"/>
      <c r="K63" s="41">
        <f t="shared" si="1"/>
        <v>0</v>
      </c>
      <c r="L63" s="27"/>
      <c r="M63" s="27"/>
      <c r="N63" s="27"/>
      <c r="O63" s="41">
        <f t="shared" si="2"/>
        <v>0</v>
      </c>
      <c r="P63" s="27"/>
      <c r="Q63" s="27"/>
      <c r="R63" s="27"/>
      <c r="S63" s="41">
        <f t="shared" si="3"/>
        <v>0</v>
      </c>
      <c r="T63" s="27"/>
      <c r="U63" s="27"/>
      <c r="V63" s="27"/>
      <c r="W63" s="41">
        <f t="shared" si="4"/>
        <v>0</v>
      </c>
      <c r="X63" s="27"/>
      <c r="Y63" s="27"/>
      <c r="Z63" s="27"/>
      <c r="AA63" s="41">
        <f t="shared" si="5"/>
        <v>0</v>
      </c>
      <c r="AB63" s="27"/>
      <c r="AC63" s="27"/>
      <c r="AD63" s="27"/>
      <c r="AE63" s="40">
        <f t="shared" si="83"/>
        <v>0</v>
      </c>
      <c r="AF63" s="41">
        <f t="shared" si="84"/>
        <v>0</v>
      </c>
      <c r="AG63" s="41">
        <f t="shared" si="85"/>
        <v>0</v>
      </c>
      <c r="AH63" s="41">
        <f t="shared" si="86"/>
        <v>0</v>
      </c>
      <c r="AI63" s="41">
        <f t="shared" si="87"/>
        <v>0</v>
      </c>
      <c r="AJ63" s="27"/>
      <c r="AK63" s="27"/>
      <c r="AL63" s="27"/>
      <c r="AM63" s="41">
        <f t="shared" si="11"/>
        <v>0</v>
      </c>
      <c r="AN63" s="27"/>
      <c r="AO63" s="27"/>
      <c r="AP63" s="27"/>
      <c r="AQ63" s="41">
        <f t="shared" si="12"/>
        <v>0</v>
      </c>
      <c r="AR63" s="27"/>
      <c r="AS63" s="27"/>
      <c r="AT63" s="27"/>
      <c r="AU63" s="41">
        <f t="shared" si="54"/>
        <v>0</v>
      </c>
      <c r="AV63" s="27"/>
      <c r="AW63" s="27"/>
      <c r="AX63" s="27"/>
      <c r="AY63" s="41">
        <f t="shared" si="55"/>
        <v>0</v>
      </c>
      <c r="AZ63" s="27"/>
      <c r="BA63" s="27"/>
      <c r="BB63" s="27"/>
      <c r="BC63" s="25"/>
      <c r="BD63" s="25"/>
      <c r="BE63" s="25"/>
      <c r="BF63" s="25"/>
    </row>
    <row r="64" spans="1:145" s="13" customFormat="1" ht="15.75" x14ac:dyDescent="0.2">
      <c r="A64" s="32"/>
      <c r="B64" s="23" t="s">
        <v>206</v>
      </c>
      <c r="C64" s="41"/>
      <c r="D64" s="41"/>
      <c r="E64" s="41"/>
      <c r="F64" s="41"/>
      <c r="G64" s="41"/>
      <c r="H64" s="24"/>
      <c r="I64" s="24"/>
      <c r="J64" s="24"/>
      <c r="K64" s="41"/>
      <c r="L64" s="24"/>
      <c r="M64" s="24"/>
      <c r="N64" s="24"/>
      <c r="O64" s="41"/>
      <c r="P64" s="24"/>
      <c r="Q64" s="24"/>
      <c r="R64" s="24"/>
      <c r="S64" s="41"/>
      <c r="T64" s="24"/>
      <c r="U64" s="24"/>
      <c r="V64" s="24"/>
      <c r="W64" s="41"/>
      <c r="X64" s="24"/>
      <c r="Y64" s="24"/>
      <c r="Z64" s="24"/>
      <c r="AA64" s="41"/>
      <c r="AB64" s="24"/>
      <c r="AC64" s="24"/>
      <c r="AD64" s="24"/>
      <c r="AE64" s="41"/>
      <c r="AF64" s="41"/>
      <c r="AG64" s="41"/>
      <c r="AH64" s="41"/>
      <c r="AI64" s="41"/>
      <c r="AJ64" s="24"/>
      <c r="AK64" s="24"/>
      <c r="AL64" s="24"/>
      <c r="AM64" s="41"/>
      <c r="AN64" s="24"/>
      <c r="AO64" s="24"/>
      <c r="AP64" s="24"/>
      <c r="AQ64" s="41"/>
      <c r="AR64" s="24"/>
      <c r="AS64" s="24"/>
      <c r="AT64" s="24"/>
      <c r="AU64" s="41"/>
      <c r="AV64" s="24"/>
      <c r="AW64" s="24"/>
      <c r="AX64" s="24"/>
      <c r="AY64" s="41"/>
      <c r="AZ64" s="24"/>
      <c r="BA64" s="24"/>
      <c r="BB64" s="24"/>
      <c r="BC64" s="25"/>
      <c r="BD64" s="25"/>
      <c r="BE64" s="25"/>
      <c r="BF64" s="25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</row>
    <row r="65" spans="1:145" x14ac:dyDescent="0.2">
      <c r="A65" s="109">
        <v>51</v>
      </c>
      <c r="B65" s="109" t="s">
        <v>208</v>
      </c>
      <c r="C65" s="40">
        <f t="shared" si="0"/>
        <v>1</v>
      </c>
      <c r="D65" s="41">
        <f t="shared" ref="D65" si="88">SUM(H65+L65+P65+T65+X65+AB65)</f>
        <v>0</v>
      </c>
      <c r="E65" s="41">
        <f t="shared" ref="E65" si="89">I65+M65+Q65+U65+Y65+AC65</f>
        <v>1</v>
      </c>
      <c r="F65" s="41">
        <f t="shared" ref="F65" si="90">J65+N65+R65+V65+Z65+AD65</f>
        <v>0</v>
      </c>
      <c r="G65" s="41">
        <f t="shared" ref="G65" si="91">H65+I65+J65</f>
        <v>0</v>
      </c>
      <c r="H65" s="27"/>
      <c r="I65" s="27"/>
      <c r="J65" s="27"/>
      <c r="K65" s="41">
        <f t="shared" si="1"/>
        <v>0</v>
      </c>
      <c r="L65" s="27"/>
      <c r="M65" s="27"/>
      <c r="N65" s="27"/>
      <c r="O65" s="41">
        <f t="shared" si="2"/>
        <v>0</v>
      </c>
      <c r="P65" s="27"/>
      <c r="Q65" s="27"/>
      <c r="R65" s="27"/>
      <c r="S65" s="41">
        <f t="shared" si="3"/>
        <v>0</v>
      </c>
      <c r="T65" s="27"/>
      <c r="U65" s="27"/>
      <c r="V65" s="27"/>
      <c r="W65" s="41">
        <f t="shared" si="4"/>
        <v>1</v>
      </c>
      <c r="X65" s="27"/>
      <c r="Y65" s="27">
        <v>1</v>
      </c>
      <c r="Z65" s="27"/>
      <c r="AA65" s="41">
        <f t="shared" si="5"/>
        <v>0</v>
      </c>
      <c r="AB65" s="27"/>
      <c r="AC65" s="27"/>
      <c r="AD65" s="27"/>
      <c r="AE65" s="40">
        <f t="shared" ref="AE65" si="92">SUM(AI65+AM65+AQ65+AU65+AY65)</f>
        <v>9</v>
      </c>
      <c r="AF65" s="41">
        <f t="shared" ref="AF65" si="93">SUM(AJ65+AN65+AR65+AV65+AZ65)</f>
        <v>9</v>
      </c>
      <c r="AG65" s="41">
        <f t="shared" ref="AG65" si="94">SUM(AK65+AO65+AS65+AW65+BA65)</f>
        <v>0</v>
      </c>
      <c r="AH65" s="41">
        <f t="shared" ref="AH65" si="95">SUM(AL65+AP65+AT65+AX65+BB65)</f>
        <v>0</v>
      </c>
      <c r="AI65" s="41">
        <f t="shared" ref="AI65" si="96">AJ65+AK65+AL65</f>
        <v>4</v>
      </c>
      <c r="AJ65" s="27">
        <v>4</v>
      </c>
      <c r="AK65" s="27"/>
      <c r="AL65" s="27"/>
      <c r="AM65" s="41">
        <f t="shared" si="11"/>
        <v>1</v>
      </c>
      <c r="AN65" s="27">
        <v>1</v>
      </c>
      <c r="AO65" s="27"/>
      <c r="AP65" s="27"/>
      <c r="AQ65" s="41">
        <f t="shared" si="12"/>
        <v>3</v>
      </c>
      <c r="AR65" s="27">
        <v>3</v>
      </c>
      <c r="AS65" s="27"/>
      <c r="AT65" s="27"/>
      <c r="AU65" s="41">
        <f t="shared" si="54"/>
        <v>1</v>
      </c>
      <c r="AV65" s="27">
        <v>1</v>
      </c>
      <c r="AW65" s="27"/>
      <c r="AX65" s="27"/>
      <c r="AY65" s="41">
        <f t="shared" si="55"/>
        <v>0</v>
      </c>
      <c r="AZ65" s="27"/>
      <c r="BA65" s="27"/>
      <c r="BB65" s="27"/>
      <c r="BC65" s="25"/>
      <c r="BD65" s="25"/>
      <c r="BE65" s="25"/>
      <c r="BF65" s="25"/>
    </row>
    <row r="66" spans="1:145" x14ac:dyDescent="0.2">
      <c r="A66" s="109">
        <v>52</v>
      </c>
      <c r="B66" s="109" t="s">
        <v>209</v>
      </c>
      <c r="C66" s="40">
        <f t="shared" ref="C66:C72" si="97">G66+K66+O66+S66+W66+AA66</f>
        <v>0</v>
      </c>
      <c r="D66" s="41">
        <f t="shared" ref="D66:D72" si="98">SUM(H66+L66+P66+T66+X66+AB66)</f>
        <v>0</v>
      </c>
      <c r="E66" s="41">
        <f t="shared" ref="E66:E72" si="99">I66+M66+Q66+U66+Y66+AC66</f>
        <v>0</v>
      </c>
      <c r="F66" s="41">
        <f t="shared" ref="F66:F72" si="100">J66+N66+R66+V66+Z66+AD66</f>
        <v>0</v>
      </c>
      <c r="G66" s="41">
        <f t="shared" ref="G66:G72" si="101">H66+I66+J66</f>
        <v>0</v>
      </c>
      <c r="H66" s="27"/>
      <c r="I66" s="27"/>
      <c r="J66" s="27"/>
      <c r="K66" s="41">
        <f t="shared" si="1"/>
        <v>0</v>
      </c>
      <c r="L66" s="27"/>
      <c r="M66" s="27"/>
      <c r="N66" s="27"/>
      <c r="O66" s="41">
        <f t="shared" si="2"/>
        <v>0</v>
      </c>
      <c r="P66" s="27"/>
      <c r="Q66" s="27"/>
      <c r="R66" s="27"/>
      <c r="S66" s="41">
        <f t="shared" si="3"/>
        <v>0</v>
      </c>
      <c r="T66" s="27"/>
      <c r="U66" s="27"/>
      <c r="V66" s="27"/>
      <c r="W66" s="41">
        <f t="shared" si="4"/>
        <v>0</v>
      </c>
      <c r="X66" s="27"/>
      <c r="Y66" s="27"/>
      <c r="Z66" s="27"/>
      <c r="AA66" s="41">
        <f t="shared" si="5"/>
        <v>0</v>
      </c>
      <c r="AB66" s="27"/>
      <c r="AC66" s="27"/>
      <c r="AD66" s="27"/>
      <c r="AE66" s="40">
        <f t="shared" ref="AE66:AE72" si="102">SUM(AI66+AM66+AQ66+AU66+AY66)</f>
        <v>46</v>
      </c>
      <c r="AF66" s="41">
        <f t="shared" ref="AF66:AF72" si="103">SUM(AJ66+AN66+AR66+AV66+AZ66)</f>
        <v>46</v>
      </c>
      <c r="AG66" s="41">
        <f t="shared" ref="AG66:AG72" si="104">SUM(AK66+AO66+AS66+AW66+BA66)</f>
        <v>0</v>
      </c>
      <c r="AH66" s="41">
        <f t="shared" ref="AH66:AH72" si="105">SUM(AL66+AP66+AT66+AX66+BB66)</f>
        <v>0</v>
      </c>
      <c r="AI66" s="41">
        <f t="shared" ref="AI66:AI72" si="106">AJ66+AK66+AL66</f>
        <v>21</v>
      </c>
      <c r="AJ66" s="27">
        <v>21</v>
      </c>
      <c r="AK66" s="27"/>
      <c r="AL66" s="27"/>
      <c r="AM66" s="41">
        <f t="shared" si="11"/>
        <v>20</v>
      </c>
      <c r="AN66" s="27">
        <v>20</v>
      </c>
      <c r="AO66" s="27"/>
      <c r="AP66" s="27"/>
      <c r="AQ66" s="41">
        <f t="shared" si="12"/>
        <v>0</v>
      </c>
      <c r="AR66" s="27"/>
      <c r="AS66" s="27"/>
      <c r="AT66" s="27"/>
      <c r="AU66" s="41">
        <f t="shared" si="54"/>
        <v>5</v>
      </c>
      <c r="AV66" s="27">
        <v>5</v>
      </c>
      <c r="AW66" s="27"/>
      <c r="AX66" s="27"/>
      <c r="AY66" s="41">
        <f t="shared" si="55"/>
        <v>0</v>
      </c>
      <c r="AZ66" s="27"/>
      <c r="BA66" s="27"/>
      <c r="BB66" s="27"/>
      <c r="BC66" s="25"/>
      <c r="BD66" s="25"/>
      <c r="BE66" s="25"/>
      <c r="BF66" s="25"/>
    </row>
    <row r="67" spans="1:145" x14ac:dyDescent="0.2">
      <c r="A67" s="109">
        <v>53</v>
      </c>
      <c r="B67" s="109" t="s">
        <v>210</v>
      </c>
      <c r="C67" s="40">
        <f t="shared" si="97"/>
        <v>1</v>
      </c>
      <c r="D67" s="41">
        <f t="shared" si="98"/>
        <v>0</v>
      </c>
      <c r="E67" s="41">
        <f t="shared" si="99"/>
        <v>0</v>
      </c>
      <c r="F67" s="41">
        <f t="shared" si="100"/>
        <v>1</v>
      </c>
      <c r="G67" s="41">
        <f t="shared" si="101"/>
        <v>0</v>
      </c>
      <c r="H67" s="27"/>
      <c r="I67" s="27"/>
      <c r="J67" s="27"/>
      <c r="K67" s="41">
        <f t="shared" si="1"/>
        <v>0</v>
      </c>
      <c r="L67" s="27"/>
      <c r="M67" s="27"/>
      <c r="N67" s="27"/>
      <c r="O67" s="41">
        <f t="shared" si="2"/>
        <v>0</v>
      </c>
      <c r="P67" s="27"/>
      <c r="Q67" s="27"/>
      <c r="R67" s="27"/>
      <c r="S67" s="41">
        <f t="shared" si="3"/>
        <v>0</v>
      </c>
      <c r="T67" s="27"/>
      <c r="U67" s="27"/>
      <c r="V67" s="27"/>
      <c r="W67" s="41">
        <f t="shared" si="4"/>
        <v>1</v>
      </c>
      <c r="X67" s="27"/>
      <c r="Y67" s="27"/>
      <c r="Z67" s="27">
        <v>1</v>
      </c>
      <c r="AA67" s="41">
        <f t="shared" si="5"/>
        <v>0</v>
      </c>
      <c r="AB67" s="27"/>
      <c r="AC67" s="27"/>
      <c r="AD67" s="27"/>
      <c r="AE67" s="40">
        <f t="shared" si="102"/>
        <v>1985</v>
      </c>
      <c r="AF67" s="41">
        <f t="shared" si="103"/>
        <v>1985</v>
      </c>
      <c r="AG67" s="41">
        <f t="shared" si="104"/>
        <v>0</v>
      </c>
      <c r="AH67" s="41">
        <f t="shared" si="105"/>
        <v>0</v>
      </c>
      <c r="AI67" s="41">
        <f t="shared" si="106"/>
        <v>1259</v>
      </c>
      <c r="AJ67" s="27">
        <v>1259</v>
      </c>
      <c r="AK67" s="27"/>
      <c r="AL67" s="27"/>
      <c r="AM67" s="41">
        <f t="shared" si="11"/>
        <v>657</v>
      </c>
      <c r="AN67" s="27">
        <v>657</v>
      </c>
      <c r="AO67" s="27"/>
      <c r="AP67" s="27"/>
      <c r="AQ67" s="41">
        <f t="shared" si="12"/>
        <v>0</v>
      </c>
      <c r="AR67" s="27"/>
      <c r="AS67" s="27"/>
      <c r="AT67" s="27"/>
      <c r="AU67" s="41">
        <f t="shared" si="54"/>
        <v>69</v>
      </c>
      <c r="AV67" s="27">
        <v>69</v>
      </c>
      <c r="AW67" s="27"/>
      <c r="AX67" s="27"/>
      <c r="AY67" s="41">
        <f t="shared" si="55"/>
        <v>0</v>
      </c>
      <c r="AZ67" s="27"/>
      <c r="BA67" s="27"/>
      <c r="BB67" s="27"/>
      <c r="BC67" s="25"/>
      <c r="BD67" s="25"/>
      <c r="BE67" s="25"/>
      <c r="BF67" s="25"/>
    </row>
    <row r="68" spans="1:145" x14ac:dyDescent="0.2">
      <c r="A68" s="109">
        <v>54</v>
      </c>
      <c r="B68" s="109" t="s">
        <v>211</v>
      </c>
      <c r="C68" s="40">
        <f t="shared" si="97"/>
        <v>1</v>
      </c>
      <c r="D68" s="41">
        <f t="shared" si="98"/>
        <v>0</v>
      </c>
      <c r="E68" s="41">
        <f t="shared" si="99"/>
        <v>1</v>
      </c>
      <c r="F68" s="41">
        <f t="shared" si="100"/>
        <v>0</v>
      </c>
      <c r="G68" s="41">
        <f t="shared" si="101"/>
        <v>0</v>
      </c>
      <c r="H68" s="27"/>
      <c r="I68" s="27"/>
      <c r="J68" s="27"/>
      <c r="K68" s="41">
        <f t="shared" si="1"/>
        <v>0</v>
      </c>
      <c r="L68" s="27"/>
      <c r="M68" s="27"/>
      <c r="N68" s="27"/>
      <c r="O68" s="41">
        <f t="shared" si="2"/>
        <v>0</v>
      </c>
      <c r="P68" s="27"/>
      <c r="Q68" s="27"/>
      <c r="R68" s="27"/>
      <c r="S68" s="41">
        <f t="shared" si="3"/>
        <v>0</v>
      </c>
      <c r="T68" s="27"/>
      <c r="U68" s="27"/>
      <c r="V68" s="27"/>
      <c r="W68" s="41">
        <f t="shared" si="4"/>
        <v>1</v>
      </c>
      <c r="X68" s="27"/>
      <c r="Y68" s="27">
        <v>1</v>
      </c>
      <c r="Z68" s="27"/>
      <c r="AA68" s="41">
        <f t="shared" si="5"/>
        <v>0</v>
      </c>
      <c r="AB68" s="27"/>
      <c r="AC68" s="27"/>
      <c r="AD68" s="27"/>
      <c r="AE68" s="40">
        <f t="shared" si="102"/>
        <v>27</v>
      </c>
      <c r="AF68" s="41">
        <f t="shared" si="103"/>
        <v>27</v>
      </c>
      <c r="AG68" s="41">
        <f t="shared" si="104"/>
        <v>0</v>
      </c>
      <c r="AH68" s="41">
        <f t="shared" si="105"/>
        <v>0</v>
      </c>
      <c r="AI68" s="41">
        <f t="shared" si="106"/>
        <v>17</v>
      </c>
      <c r="AJ68" s="27">
        <v>17</v>
      </c>
      <c r="AK68" s="27"/>
      <c r="AL68" s="27"/>
      <c r="AM68" s="41">
        <f t="shared" si="11"/>
        <v>10</v>
      </c>
      <c r="AN68" s="27">
        <v>10</v>
      </c>
      <c r="AO68" s="27"/>
      <c r="AP68" s="27"/>
      <c r="AQ68" s="41">
        <f t="shared" si="12"/>
        <v>0</v>
      </c>
      <c r="AR68" s="27"/>
      <c r="AS68" s="27"/>
      <c r="AT68" s="27"/>
      <c r="AU68" s="41">
        <f t="shared" si="54"/>
        <v>0</v>
      </c>
      <c r="AV68" s="27"/>
      <c r="AW68" s="27"/>
      <c r="AX68" s="27"/>
      <c r="AY68" s="41">
        <f t="shared" si="55"/>
        <v>0</v>
      </c>
      <c r="AZ68" s="27"/>
      <c r="BA68" s="27"/>
      <c r="BB68" s="27"/>
      <c r="BC68" s="25"/>
      <c r="BD68" s="25"/>
      <c r="BE68" s="25"/>
      <c r="BF68" s="25"/>
    </row>
    <row r="69" spans="1:145" s="14" customFormat="1" x14ac:dyDescent="0.2">
      <c r="A69" s="113">
        <v>55</v>
      </c>
      <c r="B69" s="113" t="s">
        <v>214</v>
      </c>
      <c r="C69" s="40">
        <f t="shared" si="97"/>
        <v>1</v>
      </c>
      <c r="D69" s="41">
        <f t="shared" si="98"/>
        <v>1</v>
      </c>
      <c r="E69" s="41">
        <f t="shared" si="99"/>
        <v>0</v>
      </c>
      <c r="F69" s="41">
        <f t="shared" si="100"/>
        <v>0</v>
      </c>
      <c r="G69" s="41">
        <f t="shared" si="101"/>
        <v>0</v>
      </c>
      <c r="H69" s="114"/>
      <c r="I69" s="114"/>
      <c r="J69" s="114"/>
      <c r="K69" s="41">
        <f t="shared" si="1"/>
        <v>0</v>
      </c>
      <c r="L69" s="114"/>
      <c r="M69" s="114"/>
      <c r="N69" s="114"/>
      <c r="O69" s="41">
        <f t="shared" si="2"/>
        <v>0</v>
      </c>
      <c r="P69" s="114"/>
      <c r="Q69" s="114"/>
      <c r="R69" s="114"/>
      <c r="S69" s="41">
        <f t="shared" si="3"/>
        <v>0</v>
      </c>
      <c r="T69" s="114"/>
      <c r="U69" s="114"/>
      <c r="V69" s="114"/>
      <c r="W69" s="41">
        <f t="shared" si="4"/>
        <v>1</v>
      </c>
      <c r="X69" s="114">
        <v>1</v>
      </c>
      <c r="Y69" s="114"/>
      <c r="Z69" s="114"/>
      <c r="AA69" s="41">
        <f t="shared" si="5"/>
        <v>0</v>
      </c>
      <c r="AB69" s="114"/>
      <c r="AC69" s="114"/>
      <c r="AD69" s="114"/>
      <c r="AE69" s="40">
        <f t="shared" si="102"/>
        <v>270</v>
      </c>
      <c r="AF69" s="41">
        <f t="shared" si="103"/>
        <v>270</v>
      </c>
      <c r="AG69" s="41">
        <f t="shared" si="104"/>
        <v>0</v>
      </c>
      <c r="AH69" s="41">
        <f t="shared" si="105"/>
        <v>0</v>
      </c>
      <c r="AI69" s="41">
        <f t="shared" si="106"/>
        <v>135</v>
      </c>
      <c r="AJ69" s="114">
        <v>135</v>
      </c>
      <c r="AK69" s="114"/>
      <c r="AL69" s="114"/>
      <c r="AM69" s="41">
        <f t="shared" si="11"/>
        <v>135</v>
      </c>
      <c r="AN69" s="114">
        <v>135</v>
      </c>
      <c r="AO69" s="114"/>
      <c r="AP69" s="114"/>
      <c r="AQ69" s="41">
        <f t="shared" si="12"/>
        <v>0</v>
      </c>
      <c r="AR69" s="114"/>
      <c r="AS69" s="114"/>
      <c r="AT69" s="114"/>
      <c r="AU69" s="41">
        <f t="shared" si="54"/>
        <v>0</v>
      </c>
      <c r="AV69" s="27"/>
      <c r="AW69" s="27"/>
      <c r="AX69" s="27"/>
      <c r="AY69" s="41">
        <f t="shared" si="55"/>
        <v>0</v>
      </c>
      <c r="AZ69" s="114"/>
      <c r="BA69" s="114"/>
      <c r="BB69" s="114"/>
      <c r="BC69" s="25"/>
      <c r="BD69" s="25"/>
      <c r="BE69" s="25"/>
      <c r="BF69" s="25"/>
    </row>
    <row r="70" spans="1:145" x14ac:dyDescent="0.2">
      <c r="A70" s="109">
        <v>56</v>
      </c>
      <c r="B70" s="109" t="s">
        <v>215</v>
      </c>
      <c r="C70" s="40">
        <f t="shared" si="97"/>
        <v>13</v>
      </c>
      <c r="D70" s="41">
        <f t="shared" si="98"/>
        <v>0</v>
      </c>
      <c r="E70" s="41">
        <f t="shared" si="99"/>
        <v>13</v>
      </c>
      <c r="F70" s="41">
        <f t="shared" si="100"/>
        <v>0</v>
      </c>
      <c r="G70" s="41">
        <f t="shared" si="101"/>
        <v>0</v>
      </c>
      <c r="H70" s="27"/>
      <c r="I70" s="27"/>
      <c r="J70" s="27"/>
      <c r="K70" s="41">
        <f t="shared" si="1"/>
        <v>0</v>
      </c>
      <c r="L70" s="27"/>
      <c r="M70" s="27"/>
      <c r="N70" s="27"/>
      <c r="O70" s="41">
        <f t="shared" si="2"/>
        <v>2</v>
      </c>
      <c r="P70" s="27"/>
      <c r="Q70" s="27">
        <v>2</v>
      </c>
      <c r="R70" s="27"/>
      <c r="S70" s="41">
        <f t="shared" si="3"/>
        <v>1</v>
      </c>
      <c r="T70" s="27"/>
      <c r="U70" s="27">
        <v>1</v>
      </c>
      <c r="V70" s="27"/>
      <c r="W70" s="41">
        <f t="shared" si="4"/>
        <v>1</v>
      </c>
      <c r="X70" s="27"/>
      <c r="Y70" s="27">
        <v>1</v>
      </c>
      <c r="Z70" s="27"/>
      <c r="AA70" s="41">
        <f t="shared" si="5"/>
        <v>9</v>
      </c>
      <c r="AB70" s="27"/>
      <c r="AC70" s="27">
        <v>9</v>
      </c>
      <c r="AD70" s="27"/>
      <c r="AE70" s="40">
        <f t="shared" si="102"/>
        <v>459</v>
      </c>
      <c r="AF70" s="41">
        <f t="shared" si="103"/>
        <v>163</v>
      </c>
      <c r="AG70" s="41">
        <f t="shared" si="104"/>
        <v>296</v>
      </c>
      <c r="AH70" s="41">
        <f t="shared" si="105"/>
        <v>0</v>
      </c>
      <c r="AI70" s="41">
        <f t="shared" si="106"/>
        <v>256</v>
      </c>
      <c r="AJ70" s="27">
        <v>47</v>
      </c>
      <c r="AK70" s="27">
        <v>209</v>
      </c>
      <c r="AL70" s="27"/>
      <c r="AM70" s="41">
        <f t="shared" si="11"/>
        <v>81</v>
      </c>
      <c r="AN70" s="27">
        <v>69</v>
      </c>
      <c r="AO70" s="27">
        <v>12</v>
      </c>
      <c r="AP70" s="27"/>
      <c r="AQ70" s="41">
        <f t="shared" si="12"/>
        <v>0</v>
      </c>
      <c r="AR70" s="27"/>
      <c r="AS70" s="27"/>
      <c r="AT70" s="27"/>
      <c r="AU70" s="41">
        <f t="shared" si="54"/>
        <v>122</v>
      </c>
      <c r="AV70" s="27">
        <v>47</v>
      </c>
      <c r="AW70" s="27">
        <v>75</v>
      </c>
      <c r="AX70" s="27"/>
      <c r="AY70" s="41">
        <f t="shared" si="55"/>
        <v>0</v>
      </c>
      <c r="AZ70" s="27"/>
      <c r="BA70" s="27"/>
      <c r="BB70" s="27"/>
      <c r="BC70" s="25"/>
      <c r="BD70" s="25"/>
      <c r="BE70" s="25"/>
      <c r="BF70" s="25"/>
    </row>
    <row r="71" spans="1:145" x14ac:dyDescent="0.2">
      <c r="A71" s="110">
        <v>57</v>
      </c>
      <c r="B71" s="110" t="s">
        <v>216</v>
      </c>
      <c r="C71" s="40">
        <f t="shared" si="97"/>
        <v>4</v>
      </c>
      <c r="D71" s="41">
        <f t="shared" si="98"/>
        <v>0</v>
      </c>
      <c r="E71" s="41">
        <f t="shared" si="99"/>
        <v>4</v>
      </c>
      <c r="F71" s="41">
        <f t="shared" si="100"/>
        <v>0</v>
      </c>
      <c r="G71" s="41">
        <f t="shared" si="101"/>
        <v>0</v>
      </c>
      <c r="H71" s="27"/>
      <c r="I71" s="27"/>
      <c r="J71" s="27"/>
      <c r="K71" s="41">
        <f t="shared" ref="K71:K72" si="107">L71+M71+N71</f>
        <v>0</v>
      </c>
      <c r="L71" s="27"/>
      <c r="M71" s="27"/>
      <c r="N71" s="27"/>
      <c r="O71" s="41">
        <f t="shared" ref="O71:O72" si="108">P71+Q71+R71</f>
        <v>0</v>
      </c>
      <c r="P71" s="27"/>
      <c r="Q71" s="27"/>
      <c r="R71" s="27"/>
      <c r="S71" s="41">
        <f t="shared" ref="S71:S72" si="109">T71+U71+V71</f>
        <v>0</v>
      </c>
      <c r="T71" s="27"/>
      <c r="U71" s="27"/>
      <c r="V71" s="27"/>
      <c r="W71" s="41">
        <f t="shared" ref="W71:W72" si="110">X71+Y71+Z71</f>
        <v>1</v>
      </c>
      <c r="X71" s="27"/>
      <c r="Y71" s="27">
        <v>1</v>
      </c>
      <c r="Z71" s="27"/>
      <c r="AA71" s="41">
        <f t="shared" ref="AA71:AA72" si="111">AB71+AC71+AD71</f>
        <v>3</v>
      </c>
      <c r="AB71" s="27"/>
      <c r="AC71" s="27">
        <v>3</v>
      </c>
      <c r="AD71" s="27"/>
      <c r="AE71" s="40">
        <f t="shared" si="102"/>
        <v>334</v>
      </c>
      <c r="AF71" s="41">
        <f t="shared" si="103"/>
        <v>168</v>
      </c>
      <c r="AG71" s="41">
        <f t="shared" si="104"/>
        <v>166</v>
      </c>
      <c r="AH71" s="41">
        <f t="shared" si="105"/>
        <v>0</v>
      </c>
      <c r="AI71" s="41">
        <f t="shared" si="106"/>
        <v>334</v>
      </c>
      <c r="AJ71" s="27">
        <v>168</v>
      </c>
      <c r="AK71" s="27">
        <v>166</v>
      </c>
      <c r="AL71" s="27"/>
      <c r="AM71" s="41">
        <f t="shared" ref="AM71:AM72" si="112">AN71+AO71+AP71</f>
        <v>0</v>
      </c>
      <c r="AN71" s="27"/>
      <c r="AO71" s="27"/>
      <c r="AP71" s="27"/>
      <c r="AQ71" s="41">
        <f t="shared" ref="AQ71:AQ72" si="113">AR71+AS71+AT71</f>
        <v>0</v>
      </c>
      <c r="AR71" s="27"/>
      <c r="AS71" s="27"/>
      <c r="AT71" s="27"/>
      <c r="AU71" s="41">
        <f t="shared" si="54"/>
        <v>0</v>
      </c>
      <c r="AV71" s="27"/>
      <c r="AW71" s="27"/>
      <c r="AX71" s="27"/>
      <c r="AY71" s="41">
        <f t="shared" si="55"/>
        <v>0</v>
      </c>
      <c r="AZ71" s="27"/>
      <c r="BA71" s="27"/>
      <c r="BB71" s="27"/>
      <c r="BC71" s="25"/>
      <c r="BD71" s="25"/>
      <c r="BE71" s="25"/>
      <c r="BF71" s="25"/>
    </row>
    <row r="72" spans="1:145" x14ac:dyDescent="0.2">
      <c r="A72" s="26"/>
      <c r="B72" s="30"/>
      <c r="C72" s="40">
        <f t="shared" si="97"/>
        <v>0</v>
      </c>
      <c r="D72" s="41">
        <f t="shared" si="98"/>
        <v>0</v>
      </c>
      <c r="E72" s="41">
        <f t="shared" si="99"/>
        <v>0</v>
      </c>
      <c r="F72" s="41">
        <f t="shared" si="100"/>
        <v>0</v>
      </c>
      <c r="G72" s="41">
        <f t="shared" si="101"/>
        <v>0</v>
      </c>
      <c r="H72" s="27"/>
      <c r="I72" s="27"/>
      <c r="J72" s="27"/>
      <c r="K72" s="41">
        <f t="shared" si="107"/>
        <v>0</v>
      </c>
      <c r="L72" s="27"/>
      <c r="M72" s="27"/>
      <c r="N72" s="27"/>
      <c r="O72" s="41">
        <f t="shared" si="108"/>
        <v>0</v>
      </c>
      <c r="P72" s="27"/>
      <c r="Q72" s="27"/>
      <c r="R72" s="27"/>
      <c r="S72" s="41">
        <f t="shared" si="109"/>
        <v>0</v>
      </c>
      <c r="T72" s="27"/>
      <c r="U72" s="27"/>
      <c r="V72" s="27"/>
      <c r="W72" s="41">
        <f t="shared" si="110"/>
        <v>0</v>
      </c>
      <c r="X72" s="27"/>
      <c r="Y72" s="27"/>
      <c r="Z72" s="27"/>
      <c r="AA72" s="41">
        <f t="shared" si="111"/>
        <v>0</v>
      </c>
      <c r="AB72" s="27"/>
      <c r="AC72" s="27"/>
      <c r="AD72" s="27"/>
      <c r="AE72" s="40">
        <f t="shared" si="102"/>
        <v>0</v>
      </c>
      <c r="AF72" s="41">
        <f t="shared" si="103"/>
        <v>0</v>
      </c>
      <c r="AG72" s="41">
        <f t="shared" si="104"/>
        <v>0</v>
      </c>
      <c r="AH72" s="41">
        <f t="shared" si="105"/>
        <v>0</v>
      </c>
      <c r="AI72" s="41">
        <f t="shared" si="106"/>
        <v>0</v>
      </c>
      <c r="AJ72" s="27"/>
      <c r="AK72" s="27"/>
      <c r="AL72" s="27"/>
      <c r="AM72" s="41">
        <f t="shared" si="112"/>
        <v>0</v>
      </c>
      <c r="AN72" s="27"/>
      <c r="AO72" s="27"/>
      <c r="AP72" s="27"/>
      <c r="AQ72" s="41">
        <f t="shared" si="113"/>
        <v>0</v>
      </c>
      <c r="AR72" s="27"/>
      <c r="AS72" s="27"/>
      <c r="AT72" s="27"/>
      <c r="AU72" s="41">
        <f t="shared" si="54"/>
        <v>0</v>
      </c>
      <c r="AV72" s="27"/>
      <c r="AW72" s="27"/>
      <c r="AX72" s="27"/>
      <c r="AY72" s="41">
        <f t="shared" si="55"/>
        <v>0</v>
      </c>
      <c r="AZ72" s="27"/>
      <c r="BA72" s="27"/>
      <c r="BB72" s="27"/>
      <c r="BC72" s="25"/>
      <c r="BD72" s="25"/>
      <c r="BE72" s="25"/>
      <c r="BF72" s="25"/>
    </row>
    <row r="73" spans="1:145" s="13" customFormat="1" ht="15.75" x14ac:dyDescent="0.2">
      <c r="A73" s="31"/>
      <c r="B73" s="23" t="s">
        <v>218</v>
      </c>
      <c r="C73" s="41"/>
      <c r="D73" s="41"/>
      <c r="E73" s="41"/>
      <c r="F73" s="41"/>
      <c r="G73" s="41"/>
      <c r="H73" s="24"/>
      <c r="I73" s="24"/>
      <c r="J73" s="24"/>
      <c r="K73" s="41"/>
      <c r="L73" s="24"/>
      <c r="M73" s="24"/>
      <c r="N73" s="24"/>
      <c r="O73" s="41"/>
      <c r="P73" s="24"/>
      <c r="Q73" s="24"/>
      <c r="R73" s="24"/>
      <c r="S73" s="41"/>
      <c r="T73" s="24"/>
      <c r="U73" s="24"/>
      <c r="V73" s="24"/>
      <c r="W73" s="41"/>
      <c r="X73" s="24"/>
      <c r="Y73" s="24"/>
      <c r="Z73" s="24"/>
      <c r="AA73" s="41"/>
      <c r="AB73" s="24"/>
      <c r="AC73" s="24"/>
      <c r="AD73" s="24"/>
      <c r="AE73" s="41"/>
      <c r="AF73" s="41"/>
      <c r="AG73" s="41"/>
      <c r="AH73" s="41"/>
      <c r="AI73" s="41"/>
      <c r="AJ73" s="24"/>
      <c r="AK73" s="24"/>
      <c r="AL73" s="24"/>
      <c r="AM73" s="41"/>
      <c r="AN73" s="24"/>
      <c r="AO73" s="24"/>
      <c r="AP73" s="24"/>
      <c r="AQ73" s="41"/>
      <c r="AR73" s="24"/>
      <c r="AS73" s="24"/>
      <c r="AT73" s="24"/>
      <c r="AU73" s="41"/>
      <c r="AV73" s="24"/>
      <c r="AW73" s="24"/>
      <c r="AX73" s="24"/>
      <c r="AY73" s="41"/>
      <c r="AZ73" s="24"/>
      <c r="BA73" s="24"/>
      <c r="BB73" s="24"/>
      <c r="BC73" s="25"/>
      <c r="BD73" s="25"/>
      <c r="BE73" s="25"/>
      <c r="BF73" s="25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</row>
    <row r="74" spans="1:145" x14ac:dyDescent="0.2">
      <c r="A74" s="109">
        <v>58</v>
      </c>
      <c r="B74" s="109" t="s">
        <v>220</v>
      </c>
      <c r="C74" s="40">
        <f t="shared" ref="C74:C81" si="114">G74+K74+O74+S74+W74+AA74</f>
        <v>4</v>
      </c>
      <c r="D74" s="41">
        <f t="shared" ref="D74:D81" si="115">SUM(H74+L74+P74+T74+X74+AB74)</f>
        <v>0</v>
      </c>
      <c r="E74" s="41">
        <f t="shared" ref="E74:E81" si="116">I74+M74+Q74+U74+Y74+AC74</f>
        <v>4</v>
      </c>
      <c r="F74" s="41">
        <f t="shared" ref="F74:F81" si="117">J74+N74+R74+V74+Z74+AD74</f>
        <v>0</v>
      </c>
      <c r="G74" s="41">
        <f t="shared" ref="G74:G81" si="118">H74+I74+J74</f>
        <v>0</v>
      </c>
      <c r="H74" s="27"/>
      <c r="I74" s="27"/>
      <c r="J74" s="27"/>
      <c r="K74" s="41">
        <f t="shared" ref="K74:K91" si="119">L74+M74+N74</f>
        <v>0</v>
      </c>
      <c r="L74" s="27"/>
      <c r="M74" s="27"/>
      <c r="N74" s="27"/>
      <c r="O74" s="41">
        <f t="shared" ref="O74:O91" si="120">P74+Q74+R74</f>
        <v>0</v>
      </c>
      <c r="P74" s="27"/>
      <c r="Q74" s="27"/>
      <c r="R74" s="27"/>
      <c r="S74" s="41">
        <f t="shared" ref="S74:S91" si="121">T74+U74+V74</f>
        <v>0</v>
      </c>
      <c r="T74" s="27"/>
      <c r="U74" s="27"/>
      <c r="V74" s="27"/>
      <c r="W74" s="41">
        <f t="shared" ref="W74:W91" si="122">X74+Y74+Z74</f>
        <v>1</v>
      </c>
      <c r="X74" s="27"/>
      <c r="Y74" s="27">
        <v>1</v>
      </c>
      <c r="Z74" s="27"/>
      <c r="AA74" s="41">
        <f t="shared" ref="AA74:AA91" si="123">AB74+AC74+AD74</f>
        <v>3</v>
      </c>
      <c r="AB74" s="27"/>
      <c r="AC74" s="27">
        <v>3</v>
      </c>
      <c r="AD74" s="27"/>
      <c r="AE74" s="40">
        <f t="shared" ref="AE74:AE81" si="124">SUM(AI74+AM74+AQ74+AU74+AY74)</f>
        <v>90</v>
      </c>
      <c r="AF74" s="41">
        <f t="shared" ref="AF74:AF81" si="125">SUM(AJ74+AN74+AR74+AV74+AZ74)</f>
        <v>68</v>
      </c>
      <c r="AG74" s="41">
        <f t="shared" ref="AG74:AG81" si="126">SUM(AK74+AO74+AS74+AW74+BA74)</f>
        <v>22</v>
      </c>
      <c r="AH74" s="41">
        <f t="shared" ref="AH74:AH81" si="127">SUM(AL74+AP74+AT74+AX74+BB74)</f>
        <v>0</v>
      </c>
      <c r="AI74" s="41">
        <f t="shared" ref="AI74:AI81" si="128">AJ74+AK74+AL74</f>
        <v>68</v>
      </c>
      <c r="AJ74" s="27">
        <v>46</v>
      </c>
      <c r="AK74" s="27">
        <v>22</v>
      </c>
      <c r="AL74" s="27"/>
      <c r="AM74" s="41">
        <f t="shared" ref="AM74:AM79" si="129">AN74+AO74+AP74</f>
        <v>22</v>
      </c>
      <c r="AN74" s="27">
        <v>22</v>
      </c>
      <c r="AO74" s="27"/>
      <c r="AP74" s="27"/>
      <c r="AQ74" s="41">
        <f t="shared" ref="AQ74:AQ91" si="130">AR74+AS74+AT74</f>
        <v>0</v>
      </c>
      <c r="AR74" s="27"/>
      <c r="AS74" s="27"/>
      <c r="AT74" s="27"/>
      <c r="AU74" s="41">
        <f t="shared" si="54"/>
        <v>0</v>
      </c>
      <c r="AV74" s="27"/>
      <c r="AW74" s="27"/>
      <c r="AX74" s="27"/>
      <c r="AY74" s="41">
        <f t="shared" si="55"/>
        <v>0</v>
      </c>
      <c r="AZ74" s="27"/>
      <c r="BA74" s="27"/>
      <c r="BB74" s="27"/>
      <c r="BC74" s="25"/>
      <c r="BD74" s="25"/>
      <c r="BE74" s="25"/>
      <c r="BF74" s="25"/>
    </row>
    <row r="75" spans="1:145" x14ac:dyDescent="0.2">
      <c r="A75" s="109">
        <v>59</v>
      </c>
      <c r="B75" s="109" t="s">
        <v>223</v>
      </c>
      <c r="C75" s="40">
        <f t="shared" ref="C75:C79" si="131">G75+K75+O75+S75+W75+AA75</f>
        <v>11</v>
      </c>
      <c r="D75" s="41">
        <f t="shared" ref="D75:D79" si="132">SUM(H75+L75+P75+T75+X75+AB75)</f>
        <v>6</v>
      </c>
      <c r="E75" s="41">
        <f t="shared" ref="E75:E79" si="133">I75+M75+Q75+U75+Y75+AC75</f>
        <v>5</v>
      </c>
      <c r="F75" s="41">
        <f t="shared" ref="F75:F79" si="134">J75+N75+R75+V75+Z75+AD75</f>
        <v>0</v>
      </c>
      <c r="G75" s="41">
        <f t="shared" ref="G75:G79" si="135">H75+I75+J75</f>
        <v>0</v>
      </c>
      <c r="H75" s="27"/>
      <c r="I75" s="27"/>
      <c r="J75" s="27"/>
      <c r="K75" s="41">
        <f t="shared" si="119"/>
        <v>0</v>
      </c>
      <c r="L75" s="27"/>
      <c r="M75" s="27"/>
      <c r="N75" s="27"/>
      <c r="O75" s="41">
        <f t="shared" si="120"/>
        <v>4</v>
      </c>
      <c r="P75" s="27"/>
      <c r="Q75" s="27">
        <v>4</v>
      </c>
      <c r="R75" s="27"/>
      <c r="S75" s="41">
        <f t="shared" si="121"/>
        <v>0</v>
      </c>
      <c r="T75" s="27"/>
      <c r="U75" s="27"/>
      <c r="V75" s="27"/>
      <c r="W75" s="41">
        <f t="shared" si="122"/>
        <v>0</v>
      </c>
      <c r="X75" s="27"/>
      <c r="Y75" s="27"/>
      <c r="Z75" s="27"/>
      <c r="AA75" s="41">
        <f t="shared" si="123"/>
        <v>7</v>
      </c>
      <c r="AB75" s="27">
        <v>6</v>
      </c>
      <c r="AC75" s="27">
        <v>1</v>
      </c>
      <c r="AD75" s="27"/>
      <c r="AE75" s="40">
        <f t="shared" ref="AE75:AE79" si="136">SUM(AI75+AM75+AQ75+AU75+AY75)</f>
        <v>176</v>
      </c>
      <c r="AF75" s="41">
        <f t="shared" ref="AF75:AF79" si="137">SUM(AJ75+AN75+AR75+AV75+AZ75)</f>
        <v>176</v>
      </c>
      <c r="AG75" s="41">
        <f t="shared" ref="AG75:AG79" si="138">SUM(AK75+AO75+AS75+AW75+BA75)</f>
        <v>0</v>
      </c>
      <c r="AH75" s="41">
        <f t="shared" ref="AH75:AH79" si="139">SUM(AL75+AP75+AT75+AX75+BB75)</f>
        <v>0</v>
      </c>
      <c r="AI75" s="41">
        <f t="shared" ref="AI75:AI79" si="140">AJ75+AK75+AL75</f>
        <v>124</v>
      </c>
      <c r="AJ75" s="27">
        <v>124</v>
      </c>
      <c r="AK75" s="27"/>
      <c r="AL75" s="27"/>
      <c r="AM75" s="41">
        <f t="shared" si="129"/>
        <v>52</v>
      </c>
      <c r="AN75" s="27">
        <v>52</v>
      </c>
      <c r="AO75" s="27"/>
      <c r="AP75" s="27"/>
      <c r="AQ75" s="41">
        <f t="shared" si="130"/>
        <v>0</v>
      </c>
      <c r="AR75" s="27"/>
      <c r="AS75" s="27"/>
      <c r="AT75" s="27"/>
      <c r="AU75" s="41">
        <f t="shared" si="54"/>
        <v>0</v>
      </c>
      <c r="AV75" s="27"/>
      <c r="AW75" s="27"/>
      <c r="AX75" s="27"/>
      <c r="AY75" s="41">
        <f t="shared" si="55"/>
        <v>0</v>
      </c>
      <c r="AZ75" s="27"/>
      <c r="BA75" s="27"/>
      <c r="BB75" s="27"/>
      <c r="BC75" s="25"/>
      <c r="BD75" s="25"/>
      <c r="BE75" s="25"/>
      <c r="BF75" s="25"/>
    </row>
    <row r="76" spans="1:145" x14ac:dyDescent="0.2">
      <c r="A76" s="109">
        <v>60</v>
      </c>
      <c r="B76" s="109" t="s">
        <v>224</v>
      </c>
      <c r="C76" s="40">
        <f t="shared" si="131"/>
        <v>7</v>
      </c>
      <c r="D76" s="41">
        <f t="shared" si="132"/>
        <v>2</v>
      </c>
      <c r="E76" s="41">
        <f t="shared" si="133"/>
        <v>5</v>
      </c>
      <c r="F76" s="41">
        <f t="shared" si="134"/>
        <v>0</v>
      </c>
      <c r="G76" s="41">
        <f t="shared" si="135"/>
        <v>0</v>
      </c>
      <c r="H76" s="27"/>
      <c r="I76" s="27"/>
      <c r="J76" s="27"/>
      <c r="K76" s="41">
        <f t="shared" si="119"/>
        <v>0</v>
      </c>
      <c r="L76" s="27"/>
      <c r="M76" s="27"/>
      <c r="N76" s="27"/>
      <c r="O76" s="41">
        <f t="shared" si="120"/>
        <v>1</v>
      </c>
      <c r="P76" s="27"/>
      <c r="Q76" s="27">
        <v>1</v>
      </c>
      <c r="R76" s="27"/>
      <c r="S76" s="41">
        <f t="shared" si="121"/>
        <v>2</v>
      </c>
      <c r="T76" s="27"/>
      <c r="U76" s="27">
        <v>2</v>
      </c>
      <c r="V76" s="27"/>
      <c r="W76" s="41">
        <f t="shared" si="122"/>
        <v>1</v>
      </c>
      <c r="X76" s="27"/>
      <c r="Y76" s="27">
        <v>1</v>
      </c>
      <c r="Z76" s="27"/>
      <c r="AA76" s="41">
        <f t="shared" si="123"/>
        <v>3</v>
      </c>
      <c r="AB76" s="27">
        <v>2</v>
      </c>
      <c r="AC76" s="27">
        <v>1</v>
      </c>
      <c r="AD76" s="27"/>
      <c r="AE76" s="40">
        <f t="shared" si="136"/>
        <v>279</v>
      </c>
      <c r="AF76" s="41">
        <f t="shared" si="137"/>
        <v>270</v>
      </c>
      <c r="AG76" s="41">
        <f t="shared" si="138"/>
        <v>9</v>
      </c>
      <c r="AH76" s="41">
        <f t="shared" si="139"/>
        <v>0</v>
      </c>
      <c r="AI76" s="41">
        <f t="shared" si="140"/>
        <v>203</v>
      </c>
      <c r="AJ76" s="27">
        <v>194</v>
      </c>
      <c r="AK76" s="27">
        <v>9</v>
      </c>
      <c r="AL76" s="27"/>
      <c r="AM76" s="41">
        <f t="shared" si="129"/>
        <v>65</v>
      </c>
      <c r="AN76" s="27">
        <v>65</v>
      </c>
      <c r="AO76" s="27"/>
      <c r="AP76" s="27"/>
      <c r="AQ76" s="41">
        <f t="shared" si="130"/>
        <v>0</v>
      </c>
      <c r="AR76" s="27"/>
      <c r="AS76" s="27"/>
      <c r="AT76" s="27"/>
      <c r="AU76" s="41">
        <f t="shared" si="54"/>
        <v>11</v>
      </c>
      <c r="AV76" s="27">
        <v>11</v>
      </c>
      <c r="AW76" s="27"/>
      <c r="AX76" s="27"/>
      <c r="AY76" s="41">
        <f t="shared" si="55"/>
        <v>0</v>
      </c>
      <c r="AZ76" s="27"/>
      <c r="BA76" s="27"/>
      <c r="BB76" s="27"/>
      <c r="BC76" s="25"/>
      <c r="BD76" s="25"/>
      <c r="BE76" s="25"/>
      <c r="BF76" s="25"/>
    </row>
    <row r="77" spans="1:145" x14ac:dyDescent="0.2">
      <c r="A77" s="109">
        <v>61</v>
      </c>
      <c r="B77" s="109" t="s">
        <v>260</v>
      </c>
      <c r="C77" s="40">
        <f t="shared" si="131"/>
        <v>2</v>
      </c>
      <c r="D77" s="41">
        <f t="shared" si="132"/>
        <v>0</v>
      </c>
      <c r="E77" s="41">
        <f t="shared" si="133"/>
        <v>2</v>
      </c>
      <c r="F77" s="41">
        <f t="shared" si="134"/>
        <v>0</v>
      </c>
      <c r="G77" s="41">
        <f t="shared" si="135"/>
        <v>0</v>
      </c>
      <c r="H77" s="27"/>
      <c r="I77" s="27"/>
      <c r="J77" s="27"/>
      <c r="K77" s="41">
        <f t="shared" si="119"/>
        <v>0</v>
      </c>
      <c r="L77" s="27"/>
      <c r="M77" s="27"/>
      <c r="N77" s="27"/>
      <c r="O77" s="41">
        <f t="shared" si="120"/>
        <v>2</v>
      </c>
      <c r="P77" s="27"/>
      <c r="Q77" s="27">
        <v>2</v>
      </c>
      <c r="R77" s="27"/>
      <c r="S77" s="41">
        <f t="shared" si="121"/>
        <v>0</v>
      </c>
      <c r="T77" s="27"/>
      <c r="U77" s="27"/>
      <c r="V77" s="27"/>
      <c r="W77" s="41">
        <f t="shared" si="122"/>
        <v>0</v>
      </c>
      <c r="X77" s="27"/>
      <c r="Y77" s="27"/>
      <c r="Z77" s="27"/>
      <c r="AA77" s="41">
        <f t="shared" si="123"/>
        <v>0</v>
      </c>
      <c r="AB77" s="27"/>
      <c r="AC77" s="27"/>
      <c r="AD77" s="27"/>
      <c r="AE77" s="40">
        <f t="shared" si="136"/>
        <v>94</v>
      </c>
      <c r="AF77" s="41">
        <f t="shared" si="137"/>
        <v>76</v>
      </c>
      <c r="AG77" s="41">
        <f t="shared" si="138"/>
        <v>18</v>
      </c>
      <c r="AH77" s="41">
        <f t="shared" si="139"/>
        <v>0</v>
      </c>
      <c r="AI77" s="41">
        <f t="shared" si="140"/>
        <v>22</v>
      </c>
      <c r="AJ77" s="27">
        <v>4</v>
      </c>
      <c r="AK77" s="27">
        <v>18</v>
      </c>
      <c r="AL77" s="27"/>
      <c r="AM77" s="41">
        <f t="shared" si="129"/>
        <v>67</v>
      </c>
      <c r="AN77" s="27">
        <v>67</v>
      </c>
      <c r="AO77" s="27"/>
      <c r="AP77" s="27"/>
      <c r="AQ77" s="41">
        <f t="shared" si="130"/>
        <v>5</v>
      </c>
      <c r="AR77" s="27">
        <v>5</v>
      </c>
      <c r="AS77" s="27"/>
      <c r="AT77" s="27"/>
      <c r="AU77" s="41">
        <f t="shared" si="54"/>
        <v>0</v>
      </c>
      <c r="AV77" s="27"/>
      <c r="AW77" s="27"/>
      <c r="AX77" s="27"/>
      <c r="AY77" s="41">
        <f t="shared" si="55"/>
        <v>0</v>
      </c>
      <c r="AZ77" s="27"/>
      <c r="BA77" s="27"/>
      <c r="BB77" s="27"/>
      <c r="BC77" s="25"/>
      <c r="BD77" s="25"/>
      <c r="BE77" s="25"/>
      <c r="BF77" s="25"/>
    </row>
    <row r="78" spans="1:145" x14ac:dyDescent="0.2">
      <c r="A78" s="110">
        <v>62</v>
      </c>
      <c r="B78" s="110" t="s">
        <v>226</v>
      </c>
      <c r="C78" s="40">
        <f t="shared" si="131"/>
        <v>4</v>
      </c>
      <c r="D78" s="41">
        <f t="shared" si="132"/>
        <v>1</v>
      </c>
      <c r="E78" s="41">
        <f t="shared" si="133"/>
        <v>3</v>
      </c>
      <c r="F78" s="41">
        <f t="shared" si="134"/>
        <v>0</v>
      </c>
      <c r="G78" s="41">
        <f t="shared" si="135"/>
        <v>0</v>
      </c>
      <c r="H78" s="27"/>
      <c r="I78" s="27"/>
      <c r="J78" s="27"/>
      <c r="K78" s="41">
        <f t="shared" si="119"/>
        <v>0</v>
      </c>
      <c r="L78" s="27"/>
      <c r="M78" s="27"/>
      <c r="N78" s="27"/>
      <c r="O78" s="41">
        <f t="shared" si="120"/>
        <v>1</v>
      </c>
      <c r="P78" s="27">
        <v>1</v>
      </c>
      <c r="Q78" s="27"/>
      <c r="R78" s="27"/>
      <c r="S78" s="41">
        <f t="shared" si="121"/>
        <v>0</v>
      </c>
      <c r="T78" s="27"/>
      <c r="U78" s="27"/>
      <c r="V78" s="27"/>
      <c r="W78" s="41">
        <f t="shared" si="122"/>
        <v>1</v>
      </c>
      <c r="X78" s="27"/>
      <c r="Y78" s="27">
        <v>1</v>
      </c>
      <c r="Z78" s="27"/>
      <c r="AA78" s="41">
        <f t="shared" si="123"/>
        <v>2</v>
      </c>
      <c r="AB78" s="27"/>
      <c r="AC78" s="27">
        <v>2</v>
      </c>
      <c r="AD78" s="27"/>
      <c r="AE78" s="40">
        <f t="shared" si="136"/>
        <v>124</v>
      </c>
      <c r="AF78" s="41">
        <f t="shared" si="137"/>
        <v>124</v>
      </c>
      <c r="AG78" s="41">
        <f t="shared" si="138"/>
        <v>0</v>
      </c>
      <c r="AH78" s="41">
        <f t="shared" si="139"/>
        <v>0</v>
      </c>
      <c r="AI78" s="41">
        <f t="shared" si="140"/>
        <v>124</v>
      </c>
      <c r="AJ78" s="27">
        <v>124</v>
      </c>
      <c r="AK78" s="27"/>
      <c r="AL78" s="27"/>
      <c r="AM78" s="41">
        <f t="shared" si="129"/>
        <v>0</v>
      </c>
      <c r="AN78" s="27"/>
      <c r="AO78" s="27"/>
      <c r="AP78" s="27"/>
      <c r="AQ78" s="41">
        <f t="shared" si="130"/>
        <v>0</v>
      </c>
      <c r="AR78" s="27"/>
      <c r="AS78" s="27"/>
      <c r="AT78" s="27"/>
      <c r="AU78" s="41">
        <f t="shared" si="54"/>
        <v>0</v>
      </c>
      <c r="AV78" s="27"/>
      <c r="AW78" s="27"/>
      <c r="AX78" s="27"/>
      <c r="AY78" s="41">
        <f t="shared" si="55"/>
        <v>0</v>
      </c>
      <c r="AZ78" s="27"/>
      <c r="BA78" s="27"/>
      <c r="BB78" s="27"/>
      <c r="BC78" s="25"/>
      <c r="BD78" s="25"/>
      <c r="BE78" s="25"/>
      <c r="BF78" s="25"/>
    </row>
    <row r="79" spans="1:145" x14ac:dyDescent="0.2">
      <c r="A79" s="26"/>
      <c r="B79" s="30"/>
      <c r="C79" s="40">
        <f t="shared" si="131"/>
        <v>0</v>
      </c>
      <c r="D79" s="41">
        <f t="shared" si="132"/>
        <v>0</v>
      </c>
      <c r="E79" s="41">
        <f t="shared" si="133"/>
        <v>0</v>
      </c>
      <c r="F79" s="41">
        <f t="shared" si="134"/>
        <v>0</v>
      </c>
      <c r="G79" s="41">
        <f t="shared" si="135"/>
        <v>0</v>
      </c>
      <c r="H79" s="27"/>
      <c r="I79" s="27"/>
      <c r="J79" s="27"/>
      <c r="K79" s="41">
        <f t="shared" si="119"/>
        <v>0</v>
      </c>
      <c r="L79" s="27"/>
      <c r="M79" s="27"/>
      <c r="N79" s="27"/>
      <c r="O79" s="41">
        <f t="shared" si="120"/>
        <v>0</v>
      </c>
      <c r="P79" s="27"/>
      <c r="Q79" s="27"/>
      <c r="R79" s="27"/>
      <c r="S79" s="41">
        <f t="shared" si="121"/>
        <v>0</v>
      </c>
      <c r="T79" s="27"/>
      <c r="U79" s="27"/>
      <c r="V79" s="27"/>
      <c r="W79" s="41">
        <f t="shared" si="122"/>
        <v>0</v>
      </c>
      <c r="X79" s="27"/>
      <c r="Y79" s="27"/>
      <c r="Z79" s="27"/>
      <c r="AA79" s="41">
        <f t="shared" si="123"/>
        <v>0</v>
      </c>
      <c r="AB79" s="27"/>
      <c r="AC79" s="27"/>
      <c r="AD79" s="27"/>
      <c r="AE79" s="40">
        <f t="shared" si="136"/>
        <v>0</v>
      </c>
      <c r="AF79" s="41">
        <f t="shared" si="137"/>
        <v>0</v>
      </c>
      <c r="AG79" s="41">
        <f t="shared" si="138"/>
        <v>0</v>
      </c>
      <c r="AH79" s="41">
        <f t="shared" si="139"/>
        <v>0</v>
      </c>
      <c r="AI79" s="41">
        <f t="shared" si="140"/>
        <v>0</v>
      </c>
      <c r="AJ79" s="27"/>
      <c r="AK79" s="27"/>
      <c r="AL79" s="27"/>
      <c r="AM79" s="41">
        <f t="shared" si="129"/>
        <v>0</v>
      </c>
      <c r="AN79" s="27"/>
      <c r="AO79" s="27"/>
      <c r="AP79" s="27"/>
      <c r="AQ79" s="41">
        <f t="shared" si="130"/>
        <v>0</v>
      </c>
      <c r="AR79" s="27"/>
      <c r="AS79" s="27"/>
      <c r="AT79" s="27"/>
      <c r="AU79" s="41">
        <f t="shared" si="54"/>
        <v>0</v>
      </c>
      <c r="AV79" s="27"/>
      <c r="AW79" s="27"/>
      <c r="AX79" s="27"/>
      <c r="AY79" s="41">
        <f t="shared" si="55"/>
        <v>0</v>
      </c>
      <c r="AZ79" s="27"/>
      <c r="BA79" s="27"/>
      <c r="BB79" s="27"/>
      <c r="BC79" s="25"/>
      <c r="BD79" s="25"/>
      <c r="BE79" s="25"/>
      <c r="BF79" s="25"/>
    </row>
    <row r="80" spans="1:145" s="13" customFormat="1" ht="15.75" x14ac:dyDescent="0.2">
      <c r="A80" s="31"/>
      <c r="B80" s="23" t="s">
        <v>261</v>
      </c>
      <c r="C80" s="41"/>
      <c r="D80" s="41"/>
      <c r="E80" s="41"/>
      <c r="F80" s="41"/>
      <c r="G80" s="41"/>
      <c r="H80" s="24"/>
      <c r="I80" s="24"/>
      <c r="J80" s="24"/>
      <c r="K80" s="41"/>
      <c r="L80" s="24"/>
      <c r="M80" s="24"/>
      <c r="N80" s="24"/>
      <c r="O80" s="41"/>
      <c r="P80" s="24"/>
      <c r="Q80" s="24"/>
      <c r="R80" s="24"/>
      <c r="S80" s="41"/>
      <c r="T80" s="24"/>
      <c r="U80" s="24"/>
      <c r="V80" s="24"/>
      <c r="W80" s="41"/>
      <c r="X80" s="24"/>
      <c r="Y80" s="24"/>
      <c r="Z80" s="24"/>
      <c r="AA80" s="41"/>
      <c r="AB80" s="24"/>
      <c r="AC80" s="24"/>
      <c r="AD80" s="24"/>
      <c r="AE80" s="41"/>
      <c r="AF80" s="41"/>
      <c r="AG80" s="41"/>
      <c r="AH80" s="41"/>
      <c r="AI80" s="41"/>
      <c r="AJ80" s="24"/>
      <c r="AK80" s="24"/>
      <c r="AL80" s="24"/>
      <c r="AM80" s="41"/>
      <c r="AN80" s="24"/>
      <c r="AO80" s="24"/>
      <c r="AP80" s="24"/>
      <c r="AQ80" s="41"/>
      <c r="AR80" s="24"/>
      <c r="AS80" s="24"/>
      <c r="AT80" s="24"/>
      <c r="AU80" s="41"/>
      <c r="AV80" s="24"/>
      <c r="AW80" s="24"/>
      <c r="AX80" s="24"/>
      <c r="AY80" s="41"/>
      <c r="AZ80" s="24"/>
      <c r="BA80" s="24"/>
      <c r="BB80" s="24"/>
      <c r="BC80" s="25"/>
      <c r="BD80" s="25"/>
      <c r="BE80" s="25"/>
      <c r="BF80" s="25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</row>
    <row r="81" spans="1:145" x14ac:dyDescent="0.2">
      <c r="A81" s="109">
        <v>63</v>
      </c>
      <c r="B81" s="109" t="s">
        <v>227</v>
      </c>
      <c r="C81" s="40">
        <f t="shared" si="114"/>
        <v>5</v>
      </c>
      <c r="D81" s="41">
        <f t="shared" si="115"/>
        <v>3</v>
      </c>
      <c r="E81" s="41">
        <f t="shared" si="116"/>
        <v>2</v>
      </c>
      <c r="F81" s="41">
        <f t="shared" si="117"/>
        <v>0</v>
      </c>
      <c r="G81" s="41">
        <f t="shared" si="118"/>
        <v>0</v>
      </c>
      <c r="H81" s="27"/>
      <c r="I81" s="27"/>
      <c r="J81" s="27"/>
      <c r="K81" s="41">
        <f t="shared" si="119"/>
        <v>0</v>
      </c>
      <c r="L81" s="27"/>
      <c r="M81" s="27"/>
      <c r="N81" s="27"/>
      <c r="O81" s="41">
        <f t="shared" si="120"/>
        <v>0</v>
      </c>
      <c r="P81" s="27"/>
      <c r="Q81" s="27"/>
      <c r="R81" s="27"/>
      <c r="S81" s="41">
        <f t="shared" si="121"/>
        <v>2</v>
      </c>
      <c r="T81" s="27">
        <v>2</v>
      </c>
      <c r="U81" s="27"/>
      <c r="V81" s="27"/>
      <c r="W81" s="41">
        <f t="shared" si="122"/>
        <v>1</v>
      </c>
      <c r="X81" s="27"/>
      <c r="Y81" s="27">
        <v>1</v>
      </c>
      <c r="Z81" s="27"/>
      <c r="AA81" s="41">
        <f t="shared" si="123"/>
        <v>2</v>
      </c>
      <c r="AB81" s="27">
        <v>1</v>
      </c>
      <c r="AC81" s="27">
        <v>1</v>
      </c>
      <c r="AD81" s="27"/>
      <c r="AE81" s="40">
        <f t="shared" si="124"/>
        <v>458</v>
      </c>
      <c r="AF81" s="41">
        <f t="shared" si="125"/>
        <v>458</v>
      </c>
      <c r="AG81" s="41">
        <f t="shared" si="126"/>
        <v>0</v>
      </c>
      <c r="AH81" s="41">
        <f t="shared" si="127"/>
        <v>0</v>
      </c>
      <c r="AI81" s="41">
        <f t="shared" si="128"/>
        <v>228</v>
      </c>
      <c r="AJ81" s="27">
        <v>228</v>
      </c>
      <c r="AK81" s="27"/>
      <c r="AL81" s="27"/>
      <c r="AM81" s="41">
        <f t="shared" ref="AM81:AM91" si="141">AN81+AO81+AP81</f>
        <v>201</v>
      </c>
      <c r="AN81" s="27">
        <v>201</v>
      </c>
      <c r="AO81" s="27"/>
      <c r="AP81" s="27"/>
      <c r="AQ81" s="41">
        <f t="shared" si="130"/>
        <v>0</v>
      </c>
      <c r="AR81" s="27"/>
      <c r="AS81" s="27"/>
      <c r="AT81" s="27"/>
      <c r="AU81" s="41">
        <f t="shared" si="54"/>
        <v>29</v>
      </c>
      <c r="AV81" s="27">
        <v>29</v>
      </c>
      <c r="AW81" s="27"/>
      <c r="AX81" s="27"/>
      <c r="AY81" s="41">
        <f t="shared" si="55"/>
        <v>0</v>
      </c>
      <c r="AZ81" s="27"/>
      <c r="BA81" s="27"/>
      <c r="BB81" s="27"/>
      <c r="BC81" s="25"/>
      <c r="BD81" s="25"/>
      <c r="BE81" s="25"/>
      <c r="BF81" s="25"/>
    </row>
    <row r="82" spans="1:145" x14ac:dyDescent="0.2">
      <c r="A82" s="109">
        <v>64</v>
      </c>
      <c r="B82" s="109" t="s">
        <v>228</v>
      </c>
      <c r="C82" s="40">
        <f t="shared" ref="C82:C91" si="142">G82+K82+O82+S82+W82+AA82</f>
        <v>0</v>
      </c>
      <c r="D82" s="41">
        <f t="shared" ref="D82:D91" si="143">SUM(H82+L82+P82+T82+X82+AB82)</f>
        <v>0</v>
      </c>
      <c r="E82" s="41">
        <f t="shared" ref="E82:E91" si="144">I82+M82+Q82+U82+Y82+AC82</f>
        <v>0</v>
      </c>
      <c r="F82" s="41">
        <f t="shared" ref="F82:F91" si="145">J82+N82+R82+V82+Z82+AD82</f>
        <v>0</v>
      </c>
      <c r="G82" s="41">
        <f t="shared" ref="G82:G91" si="146">H82+I82+J82</f>
        <v>0</v>
      </c>
      <c r="H82" s="27"/>
      <c r="I82" s="27"/>
      <c r="J82" s="27"/>
      <c r="K82" s="41">
        <f t="shared" si="119"/>
        <v>0</v>
      </c>
      <c r="L82" s="27"/>
      <c r="M82" s="27"/>
      <c r="N82" s="27"/>
      <c r="O82" s="41">
        <f t="shared" si="120"/>
        <v>0</v>
      </c>
      <c r="P82" s="27"/>
      <c r="Q82" s="27"/>
      <c r="R82" s="27"/>
      <c r="S82" s="41">
        <f t="shared" si="121"/>
        <v>0</v>
      </c>
      <c r="T82" s="27"/>
      <c r="U82" s="27"/>
      <c r="V82" s="27"/>
      <c r="W82" s="41">
        <f t="shared" si="122"/>
        <v>0</v>
      </c>
      <c r="X82" s="27"/>
      <c r="Y82" s="27"/>
      <c r="Z82" s="27"/>
      <c r="AA82" s="41">
        <f t="shared" si="123"/>
        <v>0</v>
      </c>
      <c r="AB82" s="27"/>
      <c r="AC82" s="27"/>
      <c r="AD82" s="27"/>
      <c r="AE82" s="40">
        <f t="shared" ref="AE82:AE91" si="147">SUM(AI82+AM82+AQ82+AU82+AY82)</f>
        <v>10</v>
      </c>
      <c r="AF82" s="41">
        <f t="shared" ref="AF82:AF91" si="148">SUM(AJ82+AN82+AR82+AV82+AZ82)</f>
        <v>10</v>
      </c>
      <c r="AG82" s="41">
        <f t="shared" ref="AG82:AG91" si="149">SUM(AK82+AO82+AS82+AW82+BA82)</f>
        <v>0</v>
      </c>
      <c r="AH82" s="41">
        <f t="shared" ref="AH82:AH91" si="150">SUM(AL82+AP82+AT82+AX82+BB82)</f>
        <v>0</v>
      </c>
      <c r="AI82" s="41">
        <f t="shared" ref="AI82:AI91" si="151">AJ82+AK82+AL82</f>
        <v>10</v>
      </c>
      <c r="AJ82" s="27">
        <v>10</v>
      </c>
      <c r="AK82" s="27"/>
      <c r="AL82" s="27"/>
      <c r="AM82" s="41">
        <f t="shared" si="141"/>
        <v>0</v>
      </c>
      <c r="AN82" s="27"/>
      <c r="AO82" s="27"/>
      <c r="AP82" s="27"/>
      <c r="AQ82" s="41">
        <f t="shared" si="130"/>
        <v>0</v>
      </c>
      <c r="AR82" s="27"/>
      <c r="AS82" s="27"/>
      <c r="AT82" s="27"/>
      <c r="AU82" s="41">
        <f t="shared" si="54"/>
        <v>0</v>
      </c>
      <c r="AV82" s="27"/>
      <c r="AW82" s="27"/>
      <c r="AX82" s="27"/>
      <c r="AY82" s="41">
        <f t="shared" si="55"/>
        <v>0</v>
      </c>
      <c r="AZ82" s="27"/>
      <c r="BA82" s="27"/>
      <c r="BB82" s="27"/>
      <c r="BC82" s="25"/>
      <c r="BD82" s="25"/>
      <c r="BE82" s="25"/>
      <c r="BF82" s="25"/>
    </row>
    <row r="83" spans="1:145" s="14" customFormat="1" x14ac:dyDescent="0.2">
      <c r="A83" s="113">
        <v>65</v>
      </c>
      <c r="B83" s="113" t="s">
        <v>235</v>
      </c>
      <c r="C83" s="40">
        <f t="shared" si="142"/>
        <v>2</v>
      </c>
      <c r="D83" s="41">
        <f t="shared" si="143"/>
        <v>2</v>
      </c>
      <c r="E83" s="41">
        <f t="shared" si="144"/>
        <v>0</v>
      </c>
      <c r="F83" s="41">
        <f t="shared" si="145"/>
        <v>0</v>
      </c>
      <c r="G83" s="41">
        <f t="shared" si="146"/>
        <v>0</v>
      </c>
      <c r="H83" s="114"/>
      <c r="I83" s="114"/>
      <c r="J83" s="114"/>
      <c r="K83" s="41">
        <f t="shared" si="119"/>
        <v>0</v>
      </c>
      <c r="L83" s="114"/>
      <c r="M83" s="114"/>
      <c r="N83" s="114"/>
      <c r="O83" s="41">
        <f t="shared" si="120"/>
        <v>1</v>
      </c>
      <c r="P83" s="114">
        <v>1</v>
      </c>
      <c r="Q83" s="114"/>
      <c r="R83" s="114"/>
      <c r="S83" s="41">
        <f t="shared" si="121"/>
        <v>0</v>
      </c>
      <c r="T83" s="114"/>
      <c r="U83" s="114"/>
      <c r="V83" s="114"/>
      <c r="W83" s="41">
        <f t="shared" si="122"/>
        <v>1</v>
      </c>
      <c r="X83" s="114">
        <v>1</v>
      </c>
      <c r="Y83" s="114"/>
      <c r="Z83" s="114"/>
      <c r="AA83" s="41">
        <f t="shared" si="123"/>
        <v>0</v>
      </c>
      <c r="AB83" s="114"/>
      <c r="AC83" s="114"/>
      <c r="AD83" s="114"/>
      <c r="AE83" s="40">
        <f t="shared" si="147"/>
        <v>42</v>
      </c>
      <c r="AF83" s="41">
        <f t="shared" si="148"/>
        <v>39</v>
      </c>
      <c r="AG83" s="41">
        <f t="shared" si="149"/>
        <v>3</v>
      </c>
      <c r="AH83" s="41">
        <f t="shared" si="150"/>
        <v>0</v>
      </c>
      <c r="AI83" s="41">
        <f t="shared" si="151"/>
        <v>24</v>
      </c>
      <c r="AJ83" s="114">
        <v>21</v>
      </c>
      <c r="AK83" s="114">
        <v>3</v>
      </c>
      <c r="AL83" s="114"/>
      <c r="AM83" s="41">
        <f t="shared" si="141"/>
        <v>18</v>
      </c>
      <c r="AN83" s="114">
        <v>18</v>
      </c>
      <c r="AO83" s="114"/>
      <c r="AP83" s="114"/>
      <c r="AQ83" s="41">
        <f t="shared" si="130"/>
        <v>0</v>
      </c>
      <c r="AR83" s="114"/>
      <c r="AS83" s="114"/>
      <c r="AT83" s="114"/>
      <c r="AU83" s="41">
        <f t="shared" si="54"/>
        <v>0</v>
      </c>
      <c r="AV83" s="27"/>
      <c r="AW83" s="27"/>
      <c r="AX83" s="27"/>
      <c r="AY83" s="41">
        <f t="shared" si="55"/>
        <v>0</v>
      </c>
      <c r="AZ83" s="114"/>
      <c r="BA83" s="114"/>
      <c r="BB83" s="114"/>
      <c r="BC83" s="25"/>
      <c r="BD83" s="25"/>
      <c r="BE83" s="25"/>
      <c r="BF83" s="25"/>
    </row>
    <row r="84" spans="1:145" x14ac:dyDescent="0.2">
      <c r="A84" s="109">
        <v>66</v>
      </c>
      <c r="B84" s="109" t="s">
        <v>229</v>
      </c>
      <c r="C84" s="40">
        <f t="shared" si="142"/>
        <v>7</v>
      </c>
      <c r="D84" s="41">
        <f t="shared" si="143"/>
        <v>0</v>
      </c>
      <c r="E84" s="41">
        <f t="shared" si="144"/>
        <v>7</v>
      </c>
      <c r="F84" s="41">
        <f t="shared" si="145"/>
        <v>0</v>
      </c>
      <c r="G84" s="41">
        <f t="shared" si="146"/>
        <v>0</v>
      </c>
      <c r="H84" s="27"/>
      <c r="I84" s="27"/>
      <c r="J84" s="27"/>
      <c r="K84" s="41">
        <f t="shared" si="119"/>
        <v>0</v>
      </c>
      <c r="L84" s="27"/>
      <c r="M84" s="27"/>
      <c r="N84" s="27"/>
      <c r="O84" s="41">
        <f t="shared" si="120"/>
        <v>3</v>
      </c>
      <c r="P84" s="27"/>
      <c r="Q84" s="27">
        <v>3</v>
      </c>
      <c r="R84" s="27"/>
      <c r="S84" s="41">
        <f t="shared" si="121"/>
        <v>1</v>
      </c>
      <c r="T84" s="27"/>
      <c r="U84" s="27">
        <v>1</v>
      </c>
      <c r="V84" s="27"/>
      <c r="W84" s="41">
        <f t="shared" si="122"/>
        <v>1</v>
      </c>
      <c r="X84" s="27"/>
      <c r="Y84" s="27">
        <v>1</v>
      </c>
      <c r="Z84" s="27"/>
      <c r="AA84" s="41">
        <f t="shared" si="123"/>
        <v>2</v>
      </c>
      <c r="AB84" s="27"/>
      <c r="AC84" s="27">
        <v>2</v>
      </c>
      <c r="AD84" s="27"/>
      <c r="AE84" s="40">
        <f t="shared" si="147"/>
        <v>231</v>
      </c>
      <c r="AF84" s="41">
        <f t="shared" si="148"/>
        <v>170</v>
      </c>
      <c r="AG84" s="41">
        <f t="shared" si="149"/>
        <v>61</v>
      </c>
      <c r="AH84" s="41">
        <f t="shared" si="150"/>
        <v>0</v>
      </c>
      <c r="AI84" s="41">
        <f t="shared" si="151"/>
        <v>133</v>
      </c>
      <c r="AJ84" s="27">
        <v>72</v>
      </c>
      <c r="AK84" s="27">
        <v>61</v>
      </c>
      <c r="AL84" s="27"/>
      <c r="AM84" s="41">
        <f t="shared" si="141"/>
        <v>98</v>
      </c>
      <c r="AN84" s="27">
        <v>98</v>
      </c>
      <c r="AO84" s="27"/>
      <c r="AP84" s="27"/>
      <c r="AQ84" s="41">
        <f t="shared" si="130"/>
        <v>0</v>
      </c>
      <c r="AR84" s="27"/>
      <c r="AS84" s="27"/>
      <c r="AT84" s="27"/>
      <c r="AU84" s="41">
        <f t="shared" si="54"/>
        <v>0</v>
      </c>
      <c r="AV84" s="27"/>
      <c r="AW84" s="27"/>
      <c r="AX84" s="27"/>
      <c r="AY84" s="41">
        <f t="shared" si="55"/>
        <v>0</v>
      </c>
      <c r="AZ84" s="27"/>
      <c r="BA84" s="27"/>
      <c r="BB84" s="27"/>
      <c r="BC84" s="25"/>
      <c r="BD84" s="25"/>
      <c r="BE84" s="25"/>
      <c r="BF84" s="25"/>
    </row>
    <row r="85" spans="1:145" x14ac:dyDescent="0.2">
      <c r="A85" s="109">
        <v>67</v>
      </c>
      <c r="B85" s="109" t="s">
        <v>236</v>
      </c>
      <c r="C85" s="40">
        <f t="shared" si="142"/>
        <v>1</v>
      </c>
      <c r="D85" s="41">
        <f t="shared" si="143"/>
        <v>1</v>
      </c>
      <c r="E85" s="41">
        <f t="shared" si="144"/>
        <v>0</v>
      </c>
      <c r="F85" s="41">
        <f t="shared" si="145"/>
        <v>0</v>
      </c>
      <c r="G85" s="41">
        <f t="shared" si="146"/>
        <v>0</v>
      </c>
      <c r="H85" s="27"/>
      <c r="I85" s="27"/>
      <c r="J85" s="27"/>
      <c r="K85" s="41">
        <f t="shared" si="119"/>
        <v>0</v>
      </c>
      <c r="L85" s="27"/>
      <c r="M85" s="27"/>
      <c r="N85" s="27"/>
      <c r="O85" s="41">
        <f t="shared" si="120"/>
        <v>0</v>
      </c>
      <c r="P85" s="27"/>
      <c r="Q85" s="27"/>
      <c r="R85" s="27"/>
      <c r="S85" s="41">
        <f t="shared" si="121"/>
        <v>0</v>
      </c>
      <c r="T85" s="27"/>
      <c r="U85" s="27"/>
      <c r="V85" s="27"/>
      <c r="W85" s="41">
        <f t="shared" si="122"/>
        <v>1</v>
      </c>
      <c r="X85" s="27">
        <v>1</v>
      </c>
      <c r="Y85" s="27"/>
      <c r="Z85" s="27"/>
      <c r="AA85" s="41">
        <f t="shared" si="123"/>
        <v>0</v>
      </c>
      <c r="AB85" s="27"/>
      <c r="AC85" s="27"/>
      <c r="AD85" s="27"/>
      <c r="AE85" s="40">
        <f t="shared" si="147"/>
        <v>123</v>
      </c>
      <c r="AF85" s="41">
        <f t="shared" si="148"/>
        <v>123</v>
      </c>
      <c r="AG85" s="41">
        <f t="shared" si="149"/>
        <v>0</v>
      </c>
      <c r="AH85" s="41">
        <f t="shared" si="150"/>
        <v>0</v>
      </c>
      <c r="AI85" s="41">
        <f t="shared" si="151"/>
        <v>78</v>
      </c>
      <c r="AJ85" s="27">
        <v>78</v>
      </c>
      <c r="AK85" s="27"/>
      <c r="AL85" s="27"/>
      <c r="AM85" s="41">
        <f t="shared" si="141"/>
        <v>45</v>
      </c>
      <c r="AN85" s="27">
        <v>45</v>
      </c>
      <c r="AO85" s="27"/>
      <c r="AP85" s="27"/>
      <c r="AQ85" s="41">
        <f t="shared" si="130"/>
        <v>0</v>
      </c>
      <c r="AR85" s="27"/>
      <c r="AS85" s="27"/>
      <c r="AT85" s="27"/>
      <c r="AU85" s="41">
        <f t="shared" si="54"/>
        <v>0</v>
      </c>
      <c r="AV85" s="27"/>
      <c r="AW85" s="27"/>
      <c r="AX85" s="27"/>
      <c r="AY85" s="41">
        <f t="shared" si="55"/>
        <v>0</v>
      </c>
      <c r="AZ85" s="27"/>
      <c r="BA85" s="27"/>
      <c r="BB85" s="27"/>
      <c r="BC85" s="25"/>
      <c r="BD85" s="25"/>
      <c r="BE85" s="25"/>
      <c r="BF85" s="25"/>
    </row>
    <row r="86" spans="1:145" x14ac:dyDescent="0.2">
      <c r="A86" s="109">
        <v>68</v>
      </c>
      <c r="B86" s="109" t="s">
        <v>230</v>
      </c>
      <c r="C86" s="40">
        <f t="shared" si="142"/>
        <v>11</v>
      </c>
      <c r="D86" s="41">
        <f t="shared" si="143"/>
        <v>11</v>
      </c>
      <c r="E86" s="41">
        <f t="shared" si="144"/>
        <v>0</v>
      </c>
      <c r="F86" s="41">
        <f t="shared" si="145"/>
        <v>0</v>
      </c>
      <c r="G86" s="41">
        <f t="shared" si="146"/>
        <v>0</v>
      </c>
      <c r="H86" s="34"/>
      <c r="I86" s="34"/>
      <c r="J86" s="34"/>
      <c r="K86" s="41">
        <f t="shared" si="119"/>
        <v>0</v>
      </c>
      <c r="L86" s="34"/>
      <c r="M86" s="34"/>
      <c r="N86" s="34"/>
      <c r="O86" s="41">
        <f t="shared" si="120"/>
        <v>1</v>
      </c>
      <c r="P86" s="34">
        <v>1</v>
      </c>
      <c r="Q86" s="34"/>
      <c r="R86" s="34"/>
      <c r="S86" s="41">
        <f t="shared" si="121"/>
        <v>1</v>
      </c>
      <c r="T86" s="34">
        <v>1</v>
      </c>
      <c r="U86" s="34"/>
      <c r="V86" s="34"/>
      <c r="W86" s="41">
        <f t="shared" si="122"/>
        <v>1</v>
      </c>
      <c r="X86" s="34">
        <v>1</v>
      </c>
      <c r="Y86" s="34"/>
      <c r="Z86" s="34"/>
      <c r="AA86" s="41">
        <f t="shared" si="123"/>
        <v>8</v>
      </c>
      <c r="AB86" s="34">
        <v>8</v>
      </c>
      <c r="AC86" s="34"/>
      <c r="AD86" s="34"/>
      <c r="AE86" s="40">
        <f t="shared" si="147"/>
        <v>53</v>
      </c>
      <c r="AF86" s="41">
        <f t="shared" si="148"/>
        <v>53</v>
      </c>
      <c r="AG86" s="41">
        <f t="shared" si="149"/>
        <v>0</v>
      </c>
      <c r="AH86" s="41">
        <f t="shared" si="150"/>
        <v>0</v>
      </c>
      <c r="AI86" s="41">
        <f t="shared" si="151"/>
        <v>42</v>
      </c>
      <c r="AJ86" s="34">
        <v>42</v>
      </c>
      <c r="AK86" s="34"/>
      <c r="AL86" s="34"/>
      <c r="AM86" s="41">
        <f t="shared" si="141"/>
        <v>4</v>
      </c>
      <c r="AN86" s="34">
        <v>4</v>
      </c>
      <c r="AO86" s="34"/>
      <c r="AP86" s="34"/>
      <c r="AQ86" s="41">
        <f t="shared" si="130"/>
        <v>0</v>
      </c>
      <c r="AR86" s="34"/>
      <c r="AS86" s="34"/>
      <c r="AT86" s="34"/>
      <c r="AU86" s="41">
        <f t="shared" si="54"/>
        <v>7</v>
      </c>
      <c r="AV86" s="27">
        <v>7</v>
      </c>
      <c r="AW86" s="27"/>
      <c r="AX86" s="27"/>
      <c r="AY86" s="41">
        <f t="shared" si="55"/>
        <v>0</v>
      </c>
      <c r="AZ86" s="34"/>
      <c r="BA86" s="34"/>
      <c r="BB86" s="34"/>
      <c r="BC86" s="25"/>
      <c r="BD86" s="25"/>
      <c r="BE86" s="25"/>
      <c r="BF86" s="25"/>
    </row>
    <row r="87" spans="1:145" x14ac:dyDescent="0.2">
      <c r="A87" s="109">
        <v>69</v>
      </c>
      <c r="B87" s="109" t="s">
        <v>231</v>
      </c>
      <c r="C87" s="40">
        <f t="shared" si="142"/>
        <v>5</v>
      </c>
      <c r="D87" s="41">
        <f t="shared" si="143"/>
        <v>5</v>
      </c>
      <c r="E87" s="41">
        <f t="shared" si="144"/>
        <v>0</v>
      </c>
      <c r="F87" s="41">
        <f t="shared" si="145"/>
        <v>0</v>
      </c>
      <c r="G87" s="41">
        <f t="shared" si="146"/>
        <v>0</v>
      </c>
      <c r="H87" s="34"/>
      <c r="I87" s="34"/>
      <c r="J87" s="34"/>
      <c r="K87" s="41">
        <f t="shared" si="119"/>
        <v>0</v>
      </c>
      <c r="L87" s="34"/>
      <c r="M87" s="34"/>
      <c r="N87" s="34"/>
      <c r="O87" s="41">
        <f t="shared" si="120"/>
        <v>0</v>
      </c>
      <c r="P87" s="34"/>
      <c r="Q87" s="34"/>
      <c r="R87" s="34"/>
      <c r="S87" s="41">
        <f t="shared" si="121"/>
        <v>3</v>
      </c>
      <c r="T87" s="34">
        <v>3</v>
      </c>
      <c r="U87" s="34"/>
      <c r="V87" s="34"/>
      <c r="W87" s="41">
        <f t="shared" si="122"/>
        <v>1</v>
      </c>
      <c r="X87" s="34">
        <v>1</v>
      </c>
      <c r="Y87" s="34"/>
      <c r="Z87" s="34"/>
      <c r="AA87" s="41">
        <f t="shared" si="123"/>
        <v>1</v>
      </c>
      <c r="AB87" s="34">
        <v>1</v>
      </c>
      <c r="AC87" s="34"/>
      <c r="AD87" s="34"/>
      <c r="AE87" s="40">
        <f t="shared" si="147"/>
        <v>297</v>
      </c>
      <c r="AF87" s="41">
        <f t="shared" si="148"/>
        <v>253</v>
      </c>
      <c r="AG87" s="41">
        <f t="shared" si="149"/>
        <v>44</v>
      </c>
      <c r="AH87" s="41">
        <f t="shared" si="150"/>
        <v>0</v>
      </c>
      <c r="AI87" s="41">
        <f t="shared" si="151"/>
        <v>101</v>
      </c>
      <c r="AJ87" s="34">
        <v>57</v>
      </c>
      <c r="AK87" s="34">
        <v>44</v>
      </c>
      <c r="AL87" s="34"/>
      <c r="AM87" s="41">
        <f t="shared" si="141"/>
        <v>87</v>
      </c>
      <c r="AN87" s="34">
        <v>87</v>
      </c>
      <c r="AO87" s="34"/>
      <c r="AP87" s="34"/>
      <c r="AQ87" s="41">
        <f t="shared" si="130"/>
        <v>20</v>
      </c>
      <c r="AR87" s="34">
        <v>20</v>
      </c>
      <c r="AS87" s="34"/>
      <c r="AT87" s="34"/>
      <c r="AU87" s="41">
        <f t="shared" si="54"/>
        <v>89</v>
      </c>
      <c r="AV87" s="27">
        <v>89</v>
      </c>
      <c r="AW87" s="27"/>
      <c r="AX87" s="27"/>
      <c r="AY87" s="41">
        <f t="shared" si="55"/>
        <v>0</v>
      </c>
      <c r="AZ87" s="34"/>
      <c r="BA87" s="34"/>
      <c r="BB87" s="34"/>
      <c r="BC87" s="25"/>
      <c r="BD87" s="25"/>
      <c r="BE87" s="25"/>
      <c r="BF87" s="25"/>
    </row>
    <row r="88" spans="1:145" x14ac:dyDescent="0.2">
      <c r="A88" s="109">
        <v>70</v>
      </c>
      <c r="B88" s="109" t="s">
        <v>232</v>
      </c>
      <c r="C88" s="40">
        <f t="shared" si="142"/>
        <v>1</v>
      </c>
      <c r="D88" s="41">
        <f t="shared" si="143"/>
        <v>0</v>
      </c>
      <c r="E88" s="41">
        <f t="shared" si="144"/>
        <v>1</v>
      </c>
      <c r="F88" s="41">
        <f t="shared" si="145"/>
        <v>0</v>
      </c>
      <c r="G88" s="41">
        <f t="shared" si="146"/>
        <v>0</v>
      </c>
      <c r="H88" s="34"/>
      <c r="I88" s="34"/>
      <c r="J88" s="34"/>
      <c r="K88" s="41">
        <f t="shared" si="119"/>
        <v>0</v>
      </c>
      <c r="L88" s="34"/>
      <c r="M88" s="34"/>
      <c r="N88" s="34"/>
      <c r="O88" s="41">
        <f t="shared" si="120"/>
        <v>0</v>
      </c>
      <c r="P88" s="34"/>
      <c r="Q88" s="34"/>
      <c r="R88" s="34"/>
      <c r="S88" s="41">
        <f t="shared" si="121"/>
        <v>0</v>
      </c>
      <c r="T88" s="34"/>
      <c r="U88" s="34"/>
      <c r="V88" s="34"/>
      <c r="W88" s="41">
        <f t="shared" si="122"/>
        <v>1</v>
      </c>
      <c r="X88" s="34"/>
      <c r="Y88" s="34">
        <v>1</v>
      </c>
      <c r="Z88" s="34"/>
      <c r="AA88" s="41">
        <f t="shared" si="123"/>
        <v>0</v>
      </c>
      <c r="AB88" s="34"/>
      <c r="AC88" s="34"/>
      <c r="AD88" s="34"/>
      <c r="AE88" s="40">
        <f t="shared" si="147"/>
        <v>77</v>
      </c>
      <c r="AF88" s="41">
        <f t="shared" si="148"/>
        <v>77</v>
      </c>
      <c r="AG88" s="41">
        <f t="shared" si="149"/>
        <v>0</v>
      </c>
      <c r="AH88" s="41">
        <f t="shared" si="150"/>
        <v>0</v>
      </c>
      <c r="AI88" s="41">
        <f t="shared" si="151"/>
        <v>60</v>
      </c>
      <c r="AJ88" s="34">
        <v>60</v>
      </c>
      <c r="AK88" s="34"/>
      <c r="AL88" s="34"/>
      <c r="AM88" s="41">
        <f t="shared" si="141"/>
        <v>0</v>
      </c>
      <c r="AN88" s="34"/>
      <c r="AO88" s="34"/>
      <c r="AP88" s="34"/>
      <c r="AQ88" s="41">
        <f t="shared" si="130"/>
        <v>0</v>
      </c>
      <c r="AR88" s="34"/>
      <c r="AS88" s="34"/>
      <c r="AT88" s="34"/>
      <c r="AU88" s="41">
        <f t="shared" si="54"/>
        <v>17</v>
      </c>
      <c r="AV88" s="27">
        <v>17</v>
      </c>
      <c r="AW88" s="27"/>
      <c r="AX88" s="27"/>
      <c r="AY88" s="41">
        <f t="shared" si="55"/>
        <v>0</v>
      </c>
      <c r="AZ88" s="34"/>
      <c r="BA88" s="34"/>
      <c r="BB88" s="34"/>
      <c r="BC88" s="25"/>
      <c r="BD88" s="25"/>
      <c r="BE88" s="25"/>
      <c r="BF88" s="25"/>
    </row>
    <row r="89" spans="1:145" x14ac:dyDescent="0.2">
      <c r="A89" s="109">
        <v>71</v>
      </c>
      <c r="B89" s="109" t="s">
        <v>237</v>
      </c>
      <c r="C89" s="40">
        <f t="shared" si="142"/>
        <v>0</v>
      </c>
      <c r="D89" s="41">
        <f t="shared" si="143"/>
        <v>0</v>
      </c>
      <c r="E89" s="41">
        <f t="shared" si="144"/>
        <v>0</v>
      </c>
      <c r="F89" s="41">
        <f t="shared" si="145"/>
        <v>0</v>
      </c>
      <c r="G89" s="41">
        <f t="shared" si="146"/>
        <v>0</v>
      </c>
      <c r="H89" s="34"/>
      <c r="I89" s="34"/>
      <c r="J89" s="34"/>
      <c r="K89" s="41">
        <f t="shared" si="119"/>
        <v>0</v>
      </c>
      <c r="L89" s="34"/>
      <c r="M89" s="34"/>
      <c r="N89" s="34"/>
      <c r="O89" s="41">
        <f t="shared" si="120"/>
        <v>0</v>
      </c>
      <c r="P89" s="34"/>
      <c r="Q89" s="34"/>
      <c r="R89" s="34"/>
      <c r="S89" s="41">
        <f t="shared" si="121"/>
        <v>0</v>
      </c>
      <c r="T89" s="34"/>
      <c r="U89" s="34"/>
      <c r="V89" s="34"/>
      <c r="W89" s="41">
        <f t="shared" si="122"/>
        <v>0</v>
      </c>
      <c r="X89" s="34"/>
      <c r="Y89" s="34"/>
      <c r="Z89" s="34"/>
      <c r="AA89" s="41">
        <f t="shared" si="123"/>
        <v>0</v>
      </c>
      <c r="AB89" s="34"/>
      <c r="AC89" s="34"/>
      <c r="AD89" s="34"/>
      <c r="AE89" s="40">
        <f t="shared" si="147"/>
        <v>61</v>
      </c>
      <c r="AF89" s="41">
        <f t="shared" si="148"/>
        <v>61</v>
      </c>
      <c r="AG89" s="41">
        <f t="shared" si="149"/>
        <v>0</v>
      </c>
      <c r="AH89" s="41">
        <f t="shared" si="150"/>
        <v>0</v>
      </c>
      <c r="AI89" s="41">
        <f t="shared" si="151"/>
        <v>58</v>
      </c>
      <c r="AJ89" s="34">
        <v>58</v>
      </c>
      <c r="AK89" s="34"/>
      <c r="AL89" s="34"/>
      <c r="AM89" s="41">
        <f t="shared" si="141"/>
        <v>3</v>
      </c>
      <c r="AN89" s="34">
        <v>3</v>
      </c>
      <c r="AO89" s="34"/>
      <c r="AP89" s="34"/>
      <c r="AQ89" s="41">
        <f t="shared" si="130"/>
        <v>0</v>
      </c>
      <c r="AR89" s="34"/>
      <c r="AS89" s="34"/>
      <c r="AT89" s="34"/>
      <c r="AU89" s="41">
        <f t="shared" si="54"/>
        <v>0</v>
      </c>
      <c r="AV89" s="27"/>
      <c r="AW89" s="27"/>
      <c r="AX89" s="27"/>
      <c r="AY89" s="41">
        <f t="shared" si="55"/>
        <v>0</v>
      </c>
      <c r="AZ89" s="34"/>
      <c r="BA89" s="34"/>
      <c r="BB89" s="34"/>
      <c r="BC89" s="25"/>
      <c r="BD89" s="25"/>
      <c r="BE89" s="25"/>
      <c r="BF89" s="25"/>
    </row>
    <row r="90" spans="1:145" x14ac:dyDescent="0.2">
      <c r="A90" s="110">
        <v>72</v>
      </c>
      <c r="B90" s="110" t="s">
        <v>238</v>
      </c>
      <c r="C90" s="40">
        <f t="shared" si="142"/>
        <v>0</v>
      </c>
      <c r="D90" s="41">
        <f t="shared" si="143"/>
        <v>0</v>
      </c>
      <c r="E90" s="41">
        <f t="shared" si="144"/>
        <v>0</v>
      </c>
      <c r="F90" s="41">
        <f t="shared" si="145"/>
        <v>0</v>
      </c>
      <c r="G90" s="41">
        <f t="shared" si="146"/>
        <v>0</v>
      </c>
      <c r="H90" s="34"/>
      <c r="I90" s="34"/>
      <c r="J90" s="34"/>
      <c r="K90" s="41">
        <f t="shared" si="119"/>
        <v>0</v>
      </c>
      <c r="L90" s="34"/>
      <c r="M90" s="34"/>
      <c r="N90" s="34"/>
      <c r="O90" s="41">
        <f t="shared" si="120"/>
        <v>0</v>
      </c>
      <c r="P90" s="34"/>
      <c r="Q90" s="34"/>
      <c r="R90" s="34"/>
      <c r="S90" s="41">
        <f t="shared" si="121"/>
        <v>0</v>
      </c>
      <c r="T90" s="34"/>
      <c r="U90" s="34"/>
      <c r="V90" s="34"/>
      <c r="W90" s="41">
        <f t="shared" si="122"/>
        <v>0</v>
      </c>
      <c r="X90" s="34"/>
      <c r="Y90" s="34"/>
      <c r="Z90" s="34"/>
      <c r="AA90" s="41">
        <f t="shared" si="123"/>
        <v>0</v>
      </c>
      <c r="AB90" s="34"/>
      <c r="AC90" s="34"/>
      <c r="AD90" s="34"/>
      <c r="AE90" s="40">
        <f t="shared" si="147"/>
        <v>12</v>
      </c>
      <c r="AF90" s="41">
        <f t="shared" si="148"/>
        <v>12</v>
      </c>
      <c r="AG90" s="41">
        <f t="shared" si="149"/>
        <v>0</v>
      </c>
      <c r="AH90" s="41">
        <f t="shared" si="150"/>
        <v>0</v>
      </c>
      <c r="AI90" s="41">
        <f t="shared" si="151"/>
        <v>10</v>
      </c>
      <c r="AJ90" s="34">
        <v>10</v>
      </c>
      <c r="AK90" s="34"/>
      <c r="AL90" s="34"/>
      <c r="AM90" s="41">
        <f t="shared" si="141"/>
        <v>2</v>
      </c>
      <c r="AN90" s="34">
        <v>2</v>
      </c>
      <c r="AO90" s="34"/>
      <c r="AP90" s="34"/>
      <c r="AQ90" s="41">
        <f t="shared" si="130"/>
        <v>0</v>
      </c>
      <c r="AR90" s="34"/>
      <c r="AS90" s="34"/>
      <c r="AT90" s="34"/>
      <c r="AU90" s="41">
        <f t="shared" si="54"/>
        <v>0</v>
      </c>
      <c r="AV90" s="27"/>
      <c r="AW90" s="27"/>
      <c r="AX90" s="27"/>
      <c r="AY90" s="41">
        <f t="shared" si="55"/>
        <v>0</v>
      </c>
      <c r="AZ90" s="34"/>
      <c r="BA90" s="34"/>
      <c r="BB90" s="34"/>
      <c r="BC90" s="25"/>
      <c r="BD90" s="25"/>
      <c r="BE90" s="25"/>
      <c r="BF90" s="25"/>
    </row>
    <row r="91" spans="1:145" s="14" customFormat="1" x14ac:dyDescent="0.2">
      <c r="A91" s="116"/>
      <c r="B91" s="117"/>
      <c r="C91" s="40">
        <f t="shared" si="142"/>
        <v>0</v>
      </c>
      <c r="D91" s="41">
        <f t="shared" si="143"/>
        <v>0</v>
      </c>
      <c r="E91" s="41">
        <f t="shared" si="144"/>
        <v>0</v>
      </c>
      <c r="F91" s="41">
        <f t="shared" si="145"/>
        <v>0</v>
      </c>
      <c r="G91" s="41">
        <f t="shared" si="146"/>
        <v>0</v>
      </c>
      <c r="H91" s="132"/>
      <c r="I91" s="132"/>
      <c r="J91" s="132"/>
      <c r="K91" s="41">
        <f t="shared" si="119"/>
        <v>0</v>
      </c>
      <c r="L91" s="132"/>
      <c r="M91" s="132"/>
      <c r="N91" s="132"/>
      <c r="O91" s="41">
        <f t="shared" si="120"/>
        <v>0</v>
      </c>
      <c r="P91" s="132"/>
      <c r="Q91" s="132"/>
      <c r="R91" s="132"/>
      <c r="S91" s="41">
        <f t="shared" si="121"/>
        <v>0</v>
      </c>
      <c r="T91" s="132"/>
      <c r="U91" s="132"/>
      <c r="V91" s="132"/>
      <c r="W91" s="41">
        <f t="shared" si="122"/>
        <v>0</v>
      </c>
      <c r="X91" s="132"/>
      <c r="Y91" s="132"/>
      <c r="Z91" s="132"/>
      <c r="AA91" s="41">
        <f t="shared" si="123"/>
        <v>0</v>
      </c>
      <c r="AB91" s="132"/>
      <c r="AC91" s="132"/>
      <c r="AD91" s="132"/>
      <c r="AE91" s="40">
        <f t="shared" si="147"/>
        <v>0</v>
      </c>
      <c r="AF91" s="41">
        <f t="shared" si="148"/>
        <v>0</v>
      </c>
      <c r="AG91" s="41">
        <f t="shared" si="149"/>
        <v>0</v>
      </c>
      <c r="AH91" s="41">
        <f t="shared" si="150"/>
        <v>0</v>
      </c>
      <c r="AI91" s="41">
        <f t="shared" si="151"/>
        <v>0</v>
      </c>
      <c r="AJ91" s="132"/>
      <c r="AK91" s="132"/>
      <c r="AL91" s="132"/>
      <c r="AM91" s="41">
        <f t="shared" si="141"/>
        <v>0</v>
      </c>
      <c r="AN91" s="132"/>
      <c r="AO91" s="132"/>
      <c r="AP91" s="132"/>
      <c r="AQ91" s="41">
        <f t="shared" si="130"/>
        <v>0</v>
      </c>
      <c r="AR91" s="132"/>
      <c r="AS91" s="132"/>
      <c r="AT91" s="132"/>
      <c r="AU91" s="41">
        <f t="shared" si="54"/>
        <v>0</v>
      </c>
      <c r="AV91" s="27"/>
      <c r="AW91" s="27"/>
      <c r="AX91" s="27"/>
      <c r="AY91" s="41">
        <f t="shared" si="55"/>
        <v>0</v>
      </c>
      <c r="AZ91" s="132"/>
      <c r="BA91" s="132"/>
      <c r="BB91" s="132"/>
      <c r="BC91" s="25"/>
      <c r="BD91" s="25"/>
      <c r="BE91" s="25"/>
      <c r="BF91" s="25"/>
    </row>
    <row r="92" spans="1:145" s="13" customFormat="1" ht="15.75" x14ac:dyDescent="0.2">
      <c r="A92" s="32"/>
      <c r="B92" s="23" t="s">
        <v>239</v>
      </c>
      <c r="C92" s="41"/>
      <c r="D92" s="41"/>
      <c r="E92" s="41"/>
      <c r="F92" s="41"/>
      <c r="G92" s="41"/>
      <c r="H92" s="35"/>
      <c r="I92" s="35"/>
      <c r="J92" s="35"/>
      <c r="K92" s="41"/>
      <c r="L92" s="35"/>
      <c r="M92" s="35"/>
      <c r="N92" s="35"/>
      <c r="O92" s="41"/>
      <c r="P92" s="35"/>
      <c r="Q92" s="35"/>
      <c r="R92" s="35"/>
      <c r="S92" s="41"/>
      <c r="T92" s="35"/>
      <c r="U92" s="35"/>
      <c r="V92" s="35"/>
      <c r="W92" s="41"/>
      <c r="X92" s="35"/>
      <c r="Y92" s="35"/>
      <c r="Z92" s="35"/>
      <c r="AA92" s="41"/>
      <c r="AB92" s="35"/>
      <c r="AC92" s="35"/>
      <c r="AD92" s="35"/>
      <c r="AE92" s="41"/>
      <c r="AF92" s="41"/>
      <c r="AG92" s="41"/>
      <c r="AH92" s="41"/>
      <c r="AI92" s="41"/>
      <c r="AJ92" s="35"/>
      <c r="AK92" s="35"/>
      <c r="AL92" s="35"/>
      <c r="AM92" s="41"/>
      <c r="AN92" s="35"/>
      <c r="AO92" s="35"/>
      <c r="AP92" s="35"/>
      <c r="AQ92" s="41"/>
      <c r="AR92" s="35"/>
      <c r="AS92" s="35"/>
      <c r="AT92" s="35"/>
      <c r="AU92" s="41"/>
      <c r="AV92" s="24"/>
      <c r="AW92" s="24"/>
      <c r="AX92" s="24"/>
      <c r="AY92" s="41"/>
      <c r="AZ92" s="35"/>
      <c r="BA92" s="35"/>
      <c r="BB92" s="35"/>
      <c r="BC92" s="25"/>
      <c r="BD92" s="25"/>
      <c r="BE92" s="25"/>
      <c r="BF92" s="25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</row>
    <row r="93" spans="1:145" x14ac:dyDescent="0.2">
      <c r="A93" s="109">
        <v>73</v>
      </c>
      <c r="B93" s="109" t="s">
        <v>240</v>
      </c>
      <c r="C93" s="40">
        <f t="shared" ref="C93" si="152">G93+K93+O93+S93+W93+AA93</f>
        <v>1</v>
      </c>
      <c r="D93" s="41">
        <f t="shared" ref="D93" si="153">SUM(H93+L93+P93+T93+X93+AB93)</f>
        <v>0</v>
      </c>
      <c r="E93" s="41">
        <f t="shared" ref="E93:F93" si="154">I93+M93+Q93+U93+Y93+AC93</f>
        <v>1</v>
      </c>
      <c r="F93" s="41">
        <f t="shared" si="154"/>
        <v>0</v>
      </c>
      <c r="G93" s="41">
        <f t="shared" ref="G93" si="155">H93+I93+J93</f>
        <v>0</v>
      </c>
      <c r="H93" s="34"/>
      <c r="I93" s="34"/>
      <c r="J93" s="34"/>
      <c r="K93" s="41">
        <f t="shared" ref="K93:K104" si="156">L93+M93+N93</f>
        <v>0</v>
      </c>
      <c r="L93" s="34"/>
      <c r="M93" s="34"/>
      <c r="N93" s="34"/>
      <c r="O93" s="41">
        <f t="shared" ref="O93:O104" si="157">P93+Q93+R93</f>
        <v>0</v>
      </c>
      <c r="P93" s="34"/>
      <c r="Q93" s="34"/>
      <c r="R93" s="34"/>
      <c r="S93" s="41">
        <f t="shared" ref="S93:S104" si="158">T93+U93+V93</f>
        <v>0</v>
      </c>
      <c r="T93" s="34"/>
      <c r="U93" s="34"/>
      <c r="V93" s="34"/>
      <c r="W93" s="41">
        <f t="shared" ref="W93:W104" si="159">X93+Y93+Z93</f>
        <v>1</v>
      </c>
      <c r="X93" s="34"/>
      <c r="Y93" s="34">
        <v>1</v>
      </c>
      <c r="Z93" s="34"/>
      <c r="AA93" s="41">
        <f t="shared" ref="AA93:AA104" si="160">AB93+AC93+AD93</f>
        <v>0</v>
      </c>
      <c r="AB93" s="34"/>
      <c r="AC93" s="34"/>
      <c r="AD93" s="34"/>
      <c r="AE93" s="40">
        <f t="shared" ref="AE93" si="161">SUM(AI93+AM93+AQ93+AU93+AY93)</f>
        <v>67</v>
      </c>
      <c r="AF93" s="41">
        <f t="shared" ref="AF93" si="162">SUM(AJ93+AN93+AR93+AV93+AZ93)</f>
        <v>67</v>
      </c>
      <c r="AG93" s="41">
        <f t="shared" ref="AG93" si="163">SUM(AK93+AO93+AS93+AW93+BA93)</f>
        <v>0</v>
      </c>
      <c r="AH93" s="41">
        <f t="shared" ref="AH93" si="164">SUM(AL93+AP93+AT93+AX93+BB93)</f>
        <v>0</v>
      </c>
      <c r="AI93" s="41">
        <f t="shared" ref="AI93" si="165">AJ93+AK93+AL93</f>
        <v>43</v>
      </c>
      <c r="AJ93" s="34">
        <v>43</v>
      </c>
      <c r="AK93" s="34"/>
      <c r="AL93" s="34"/>
      <c r="AM93" s="41">
        <f t="shared" ref="AM93:AM104" si="166">AN93+AO93+AP93</f>
        <v>24</v>
      </c>
      <c r="AN93" s="34">
        <v>24</v>
      </c>
      <c r="AO93" s="34"/>
      <c r="AP93" s="34"/>
      <c r="AQ93" s="41">
        <f t="shared" ref="AQ93:AQ103" si="167">AR93+AS93+AT93</f>
        <v>0</v>
      </c>
      <c r="AR93" s="34"/>
      <c r="AS93" s="34"/>
      <c r="AT93" s="34"/>
      <c r="AU93" s="41">
        <f t="shared" si="54"/>
        <v>0</v>
      </c>
      <c r="AV93" s="27"/>
      <c r="AW93" s="27"/>
      <c r="AX93" s="27"/>
      <c r="AY93" s="41">
        <f t="shared" si="55"/>
        <v>0</v>
      </c>
      <c r="AZ93" s="34"/>
      <c r="BA93" s="34"/>
      <c r="BB93" s="34"/>
      <c r="BC93" s="25"/>
      <c r="BD93" s="25"/>
      <c r="BE93" s="25"/>
      <c r="BF93" s="25"/>
    </row>
    <row r="94" spans="1:145" x14ac:dyDescent="0.2">
      <c r="A94" s="109">
        <v>74</v>
      </c>
      <c r="B94" s="109" t="s">
        <v>233</v>
      </c>
      <c r="C94" s="40">
        <f t="shared" ref="C94:C104" si="168">G94+K94+O94+S94+W94+AA94</f>
        <v>3</v>
      </c>
      <c r="D94" s="41">
        <f t="shared" ref="D94:D104" si="169">SUM(H94+L94+P94+T94+X94+AB94)</f>
        <v>3</v>
      </c>
      <c r="E94" s="41">
        <f t="shared" ref="E94:E104" si="170">I94+M94+Q94+U94+Y94+AC94</f>
        <v>0</v>
      </c>
      <c r="F94" s="41">
        <f t="shared" ref="F94:F104" si="171">J94+N94+R94+V94+Z94+AD94</f>
        <v>0</v>
      </c>
      <c r="G94" s="41">
        <f t="shared" ref="G94:G104" si="172">H94+I94+J94</f>
        <v>0</v>
      </c>
      <c r="H94" s="34"/>
      <c r="I94" s="34"/>
      <c r="J94" s="34"/>
      <c r="K94" s="41">
        <f t="shared" si="156"/>
        <v>0</v>
      </c>
      <c r="L94" s="34"/>
      <c r="M94" s="34"/>
      <c r="N94" s="34"/>
      <c r="O94" s="41">
        <f t="shared" si="157"/>
        <v>0</v>
      </c>
      <c r="P94" s="34"/>
      <c r="Q94" s="34"/>
      <c r="R94" s="34"/>
      <c r="S94" s="41">
        <f t="shared" si="158"/>
        <v>0</v>
      </c>
      <c r="T94" s="34"/>
      <c r="U94" s="34"/>
      <c r="V94" s="34"/>
      <c r="W94" s="41">
        <f t="shared" si="159"/>
        <v>1</v>
      </c>
      <c r="X94" s="34">
        <v>1</v>
      </c>
      <c r="Y94" s="34"/>
      <c r="Z94" s="34"/>
      <c r="AA94" s="41">
        <f t="shared" si="160"/>
        <v>2</v>
      </c>
      <c r="AB94" s="34">
        <v>2</v>
      </c>
      <c r="AC94" s="34"/>
      <c r="AD94" s="34"/>
      <c r="AE94" s="40">
        <f t="shared" ref="AE94:AE104" si="173">SUM(AI94+AM94+AQ94+AU94+AY94)</f>
        <v>50</v>
      </c>
      <c r="AF94" s="41">
        <f t="shared" ref="AF94:AF104" si="174">SUM(AJ94+AN94+AR94+AV94+AZ94)</f>
        <v>50</v>
      </c>
      <c r="AG94" s="41">
        <f t="shared" ref="AG94:AG104" si="175">SUM(AK94+AO94+AS94+AW94+BA94)</f>
        <v>0</v>
      </c>
      <c r="AH94" s="41">
        <f t="shared" ref="AH94:AH104" si="176">SUM(AL94+AP94+AT94+AX94+BB94)</f>
        <v>0</v>
      </c>
      <c r="AI94" s="41">
        <f t="shared" ref="AI94:AI104" si="177">AJ94+AK94+AL94</f>
        <v>35</v>
      </c>
      <c r="AJ94" s="34">
        <v>35</v>
      </c>
      <c r="AK94" s="34"/>
      <c r="AL94" s="34"/>
      <c r="AM94" s="41">
        <f t="shared" si="166"/>
        <v>9</v>
      </c>
      <c r="AN94" s="34">
        <v>9</v>
      </c>
      <c r="AO94" s="34"/>
      <c r="AP94" s="34"/>
      <c r="AQ94" s="41">
        <f t="shared" si="167"/>
        <v>2</v>
      </c>
      <c r="AR94" s="34">
        <v>2</v>
      </c>
      <c r="AS94" s="34"/>
      <c r="AT94" s="34"/>
      <c r="AU94" s="41">
        <f t="shared" si="54"/>
        <v>4</v>
      </c>
      <c r="AV94" s="27">
        <v>4</v>
      </c>
      <c r="AW94" s="27"/>
      <c r="AX94" s="27"/>
      <c r="AY94" s="41">
        <f t="shared" si="55"/>
        <v>0</v>
      </c>
      <c r="AZ94" s="34"/>
      <c r="BA94" s="34"/>
      <c r="BB94" s="34"/>
      <c r="BC94" s="25"/>
      <c r="BD94" s="25"/>
      <c r="BE94" s="25"/>
      <c r="BF94" s="25"/>
    </row>
    <row r="95" spans="1:145" x14ac:dyDescent="0.2">
      <c r="A95" s="109">
        <v>75</v>
      </c>
      <c r="B95" s="109" t="s">
        <v>241</v>
      </c>
      <c r="C95" s="40">
        <f t="shared" si="168"/>
        <v>1</v>
      </c>
      <c r="D95" s="41">
        <f t="shared" si="169"/>
        <v>1</v>
      </c>
      <c r="E95" s="41">
        <f t="shared" si="170"/>
        <v>0</v>
      </c>
      <c r="F95" s="41">
        <f t="shared" si="171"/>
        <v>0</v>
      </c>
      <c r="G95" s="41">
        <f t="shared" si="172"/>
        <v>0</v>
      </c>
      <c r="H95" s="34"/>
      <c r="I95" s="34"/>
      <c r="J95" s="34"/>
      <c r="K95" s="41">
        <f t="shared" si="156"/>
        <v>0</v>
      </c>
      <c r="L95" s="34"/>
      <c r="M95" s="34"/>
      <c r="N95" s="34"/>
      <c r="O95" s="41">
        <f t="shared" si="157"/>
        <v>0</v>
      </c>
      <c r="P95" s="34"/>
      <c r="Q95" s="34"/>
      <c r="R95" s="34"/>
      <c r="S95" s="41">
        <f t="shared" si="158"/>
        <v>0</v>
      </c>
      <c r="T95" s="34"/>
      <c r="U95" s="34"/>
      <c r="V95" s="34"/>
      <c r="W95" s="41">
        <f t="shared" si="159"/>
        <v>1</v>
      </c>
      <c r="X95" s="34">
        <v>1</v>
      </c>
      <c r="Y95" s="34"/>
      <c r="Z95" s="34"/>
      <c r="AA95" s="41">
        <f t="shared" si="160"/>
        <v>0</v>
      </c>
      <c r="AB95" s="34"/>
      <c r="AC95" s="34"/>
      <c r="AD95" s="34"/>
      <c r="AE95" s="40">
        <f t="shared" si="173"/>
        <v>9</v>
      </c>
      <c r="AF95" s="41">
        <f t="shared" si="174"/>
        <v>9</v>
      </c>
      <c r="AG95" s="41">
        <f t="shared" si="175"/>
        <v>0</v>
      </c>
      <c r="AH95" s="41">
        <f t="shared" si="176"/>
        <v>0</v>
      </c>
      <c r="AI95" s="41">
        <f t="shared" si="177"/>
        <v>3</v>
      </c>
      <c r="AJ95" s="34">
        <v>3</v>
      </c>
      <c r="AK95" s="34"/>
      <c r="AL95" s="34"/>
      <c r="AM95" s="41">
        <f t="shared" si="166"/>
        <v>6</v>
      </c>
      <c r="AN95" s="34">
        <v>6</v>
      </c>
      <c r="AO95" s="34"/>
      <c r="AP95" s="34"/>
      <c r="AQ95" s="41">
        <f t="shared" si="167"/>
        <v>0</v>
      </c>
      <c r="AR95" s="34"/>
      <c r="AS95" s="34"/>
      <c r="AT95" s="34"/>
      <c r="AU95" s="41">
        <f t="shared" si="54"/>
        <v>0</v>
      </c>
      <c r="AV95" s="27"/>
      <c r="AW95" s="27"/>
      <c r="AX95" s="27"/>
      <c r="AY95" s="41">
        <f t="shared" si="55"/>
        <v>0</v>
      </c>
      <c r="AZ95" s="34"/>
      <c r="BA95" s="34"/>
      <c r="BB95" s="34"/>
      <c r="BC95" s="25"/>
      <c r="BD95" s="25"/>
      <c r="BE95" s="25"/>
      <c r="BF95" s="25"/>
    </row>
    <row r="96" spans="1:145" x14ac:dyDescent="0.2">
      <c r="A96" s="109">
        <v>76</v>
      </c>
      <c r="B96" s="109" t="s">
        <v>234</v>
      </c>
      <c r="C96" s="40">
        <f t="shared" si="168"/>
        <v>0</v>
      </c>
      <c r="D96" s="41">
        <f t="shared" si="169"/>
        <v>0</v>
      </c>
      <c r="E96" s="41">
        <f t="shared" si="170"/>
        <v>0</v>
      </c>
      <c r="F96" s="41">
        <f t="shared" si="171"/>
        <v>0</v>
      </c>
      <c r="G96" s="41">
        <f t="shared" si="172"/>
        <v>0</v>
      </c>
      <c r="H96" s="34"/>
      <c r="I96" s="34"/>
      <c r="J96" s="34"/>
      <c r="K96" s="41">
        <f t="shared" si="156"/>
        <v>0</v>
      </c>
      <c r="L96" s="34"/>
      <c r="M96" s="34"/>
      <c r="N96" s="34"/>
      <c r="O96" s="41">
        <f t="shared" si="157"/>
        <v>0</v>
      </c>
      <c r="P96" s="34"/>
      <c r="Q96" s="34"/>
      <c r="R96" s="34"/>
      <c r="S96" s="41">
        <f t="shared" si="158"/>
        <v>0</v>
      </c>
      <c r="T96" s="34"/>
      <c r="U96" s="34"/>
      <c r="V96" s="34"/>
      <c r="W96" s="41">
        <f t="shared" si="159"/>
        <v>0</v>
      </c>
      <c r="X96" s="34"/>
      <c r="Y96" s="34"/>
      <c r="Z96" s="34"/>
      <c r="AA96" s="41">
        <f t="shared" si="160"/>
        <v>0</v>
      </c>
      <c r="AB96" s="34"/>
      <c r="AC96" s="34"/>
      <c r="AD96" s="34"/>
      <c r="AE96" s="40">
        <f t="shared" si="173"/>
        <v>87</v>
      </c>
      <c r="AF96" s="41">
        <f t="shared" si="174"/>
        <v>87</v>
      </c>
      <c r="AG96" s="41">
        <f t="shared" si="175"/>
        <v>0</v>
      </c>
      <c r="AH96" s="41">
        <f t="shared" si="176"/>
        <v>0</v>
      </c>
      <c r="AI96" s="41">
        <f t="shared" si="177"/>
        <v>75</v>
      </c>
      <c r="AJ96" s="34">
        <v>75</v>
      </c>
      <c r="AK96" s="34"/>
      <c r="AL96" s="34"/>
      <c r="AM96" s="41">
        <f t="shared" si="166"/>
        <v>12</v>
      </c>
      <c r="AN96" s="34">
        <v>12</v>
      </c>
      <c r="AO96" s="34"/>
      <c r="AP96" s="34"/>
      <c r="AQ96" s="41">
        <f t="shared" si="167"/>
        <v>0</v>
      </c>
      <c r="AR96" s="34"/>
      <c r="AS96" s="34"/>
      <c r="AT96" s="34"/>
      <c r="AU96" s="41">
        <f t="shared" si="54"/>
        <v>0</v>
      </c>
      <c r="AV96" s="27"/>
      <c r="AW96" s="27"/>
      <c r="AX96" s="27"/>
      <c r="AY96" s="41">
        <f t="shared" si="55"/>
        <v>0</v>
      </c>
      <c r="AZ96" s="34"/>
      <c r="BA96" s="34"/>
      <c r="BB96" s="34"/>
      <c r="BC96" s="25"/>
      <c r="BD96" s="25"/>
      <c r="BE96" s="25"/>
      <c r="BF96" s="25"/>
    </row>
    <row r="97" spans="1:58" x14ac:dyDescent="0.2">
      <c r="A97" s="109">
        <v>77</v>
      </c>
      <c r="B97" s="109" t="s">
        <v>242</v>
      </c>
      <c r="C97" s="40">
        <f t="shared" si="168"/>
        <v>0</v>
      </c>
      <c r="D97" s="41">
        <f t="shared" si="169"/>
        <v>0</v>
      </c>
      <c r="E97" s="41">
        <f t="shared" si="170"/>
        <v>0</v>
      </c>
      <c r="F97" s="41">
        <f t="shared" si="171"/>
        <v>0</v>
      </c>
      <c r="G97" s="41">
        <f t="shared" si="172"/>
        <v>0</v>
      </c>
      <c r="H97" s="34"/>
      <c r="I97" s="34"/>
      <c r="J97" s="34"/>
      <c r="K97" s="41">
        <f t="shared" si="156"/>
        <v>0</v>
      </c>
      <c r="L97" s="34"/>
      <c r="M97" s="34"/>
      <c r="N97" s="34"/>
      <c r="O97" s="41">
        <f t="shared" si="157"/>
        <v>0</v>
      </c>
      <c r="P97" s="34"/>
      <c r="Q97" s="34"/>
      <c r="R97" s="34"/>
      <c r="S97" s="41">
        <f t="shared" si="158"/>
        <v>0</v>
      </c>
      <c r="T97" s="34"/>
      <c r="U97" s="34"/>
      <c r="V97" s="34"/>
      <c r="W97" s="41">
        <f t="shared" si="159"/>
        <v>0</v>
      </c>
      <c r="X97" s="34"/>
      <c r="Y97" s="34"/>
      <c r="Z97" s="34"/>
      <c r="AA97" s="41">
        <f t="shared" si="160"/>
        <v>0</v>
      </c>
      <c r="AB97" s="34"/>
      <c r="AC97" s="34"/>
      <c r="AD97" s="34"/>
      <c r="AE97" s="40">
        <f t="shared" si="173"/>
        <v>0</v>
      </c>
      <c r="AF97" s="41">
        <f t="shared" si="174"/>
        <v>0</v>
      </c>
      <c r="AG97" s="41">
        <f t="shared" si="175"/>
        <v>0</v>
      </c>
      <c r="AH97" s="41">
        <f t="shared" si="176"/>
        <v>0</v>
      </c>
      <c r="AI97" s="41">
        <f t="shared" si="177"/>
        <v>0</v>
      </c>
      <c r="AJ97" s="34"/>
      <c r="AK97" s="34"/>
      <c r="AL97" s="34"/>
      <c r="AM97" s="41">
        <f t="shared" si="166"/>
        <v>0</v>
      </c>
      <c r="AN97" s="34"/>
      <c r="AO97" s="34"/>
      <c r="AP97" s="34"/>
      <c r="AQ97" s="41">
        <f t="shared" si="167"/>
        <v>0</v>
      </c>
      <c r="AR97" s="34"/>
      <c r="AS97" s="34"/>
      <c r="AT97" s="34"/>
      <c r="AU97" s="41">
        <f t="shared" si="54"/>
        <v>0</v>
      </c>
      <c r="AV97" s="27"/>
      <c r="AW97" s="27"/>
      <c r="AX97" s="27"/>
      <c r="AY97" s="41">
        <f t="shared" si="55"/>
        <v>0</v>
      </c>
      <c r="AZ97" s="34"/>
      <c r="BA97" s="34"/>
      <c r="BB97" s="34"/>
      <c r="BC97" s="25"/>
      <c r="BD97" s="25"/>
      <c r="BE97" s="25"/>
      <c r="BF97" s="25"/>
    </row>
    <row r="98" spans="1:58" x14ac:dyDescent="0.2">
      <c r="A98" s="109">
        <v>78</v>
      </c>
      <c r="B98" s="109" t="s">
        <v>243</v>
      </c>
      <c r="C98" s="40">
        <f t="shared" si="168"/>
        <v>1</v>
      </c>
      <c r="D98" s="41">
        <f t="shared" si="169"/>
        <v>1</v>
      </c>
      <c r="E98" s="41">
        <f t="shared" si="170"/>
        <v>0</v>
      </c>
      <c r="F98" s="41">
        <f t="shared" si="171"/>
        <v>0</v>
      </c>
      <c r="G98" s="41">
        <f t="shared" si="172"/>
        <v>0</v>
      </c>
      <c r="H98" s="34"/>
      <c r="I98" s="34"/>
      <c r="J98" s="34"/>
      <c r="K98" s="41">
        <f t="shared" si="156"/>
        <v>0</v>
      </c>
      <c r="L98" s="34"/>
      <c r="M98" s="34"/>
      <c r="N98" s="34"/>
      <c r="O98" s="41">
        <f t="shared" si="157"/>
        <v>0</v>
      </c>
      <c r="P98" s="34"/>
      <c r="Q98" s="34"/>
      <c r="R98" s="34"/>
      <c r="S98" s="41">
        <f t="shared" si="158"/>
        <v>0</v>
      </c>
      <c r="T98" s="34"/>
      <c r="U98" s="34"/>
      <c r="V98" s="34"/>
      <c r="W98" s="41">
        <f t="shared" si="159"/>
        <v>1</v>
      </c>
      <c r="X98" s="34">
        <v>1</v>
      </c>
      <c r="Y98" s="34"/>
      <c r="Z98" s="34"/>
      <c r="AA98" s="41">
        <f t="shared" si="160"/>
        <v>0</v>
      </c>
      <c r="AB98" s="34"/>
      <c r="AC98" s="34"/>
      <c r="AD98" s="34"/>
      <c r="AE98" s="40">
        <f t="shared" si="173"/>
        <v>20</v>
      </c>
      <c r="AF98" s="41">
        <f t="shared" si="174"/>
        <v>20</v>
      </c>
      <c r="AG98" s="41">
        <f t="shared" si="175"/>
        <v>0</v>
      </c>
      <c r="AH98" s="41">
        <f t="shared" si="176"/>
        <v>0</v>
      </c>
      <c r="AI98" s="41">
        <f t="shared" si="177"/>
        <v>0</v>
      </c>
      <c r="AJ98" s="34"/>
      <c r="AK98" s="34"/>
      <c r="AL98" s="34"/>
      <c r="AM98" s="41">
        <f t="shared" si="166"/>
        <v>11</v>
      </c>
      <c r="AN98" s="34">
        <v>11</v>
      </c>
      <c r="AO98" s="34"/>
      <c r="AP98" s="34"/>
      <c r="AQ98" s="41">
        <f t="shared" si="167"/>
        <v>0</v>
      </c>
      <c r="AR98" s="34"/>
      <c r="AS98" s="34"/>
      <c r="AT98" s="34"/>
      <c r="AU98" s="41">
        <f t="shared" si="54"/>
        <v>9</v>
      </c>
      <c r="AV98" s="27">
        <v>9</v>
      </c>
      <c r="AW98" s="27"/>
      <c r="AX98" s="27"/>
      <c r="AY98" s="41">
        <f t="shared" si="55"/>
        <v>0</v>
      </c>
      <c r="AZ98" s="34"/>
      <c r="BA98" s="34"/>
      <c r="BB98" s="34"/>
      <c r="BC98" s="25"/>
      <c r="BD98" s="25"/>
      <c r="BE98" s="25"/>
      <c r="BF98" s="25"/>
    </row>
    <row r="99" spans="1:58" s="14" customFormat="1" x14ac:dyDescent="0.2">
      <c r="A99" s="113">
        <v>79</v>
      </c>
      <c r="B99" s="113" t="s">
        <v>244</v>
      </c>
      <c r="C99" s="40">
        <f t="shared" si="168"/>
        <v>2</v>
      </c>
      <c r="D99" s="41">
        <f t="shared" si="169"/>
        <v>2</v>
      </c>
      <c r="E99" s="41">
        <f t="shared" si="170"/>
        <v>0</v>
      </c>
      <c r="F99" s="41">
        <f t="shared" si="171"/>
        <v>0</v>
      </c>
      <c r="G99" s="41">
        <f t="shared" si="172"/>
        <v>0</v>
      </c>
      <c r="H99" s="132"/>
      <c r="I99" s="132"/>
      <c r="J99" s="132"/>
      <c r="K99" s="41">
        <f t="shared" si="156"/>
        <v>0</v>
      </c>
      <c r="L99" s="132"/>
      <c r="M99" s="132"/>
      <c r="N99" s="132"/>
      <c r="O99" s="41">
        <f t="shared" si="157"/>
        <v>1</v>
      </c>
      <c r="P99" s="132">
        <v>1</v>
      </c>
      <c r="Q99" s="132"/>
      <c r="R99" s="132"/>
      <c r="S99" s="41">
        <f t="shared" si="158"/>
        <v>0</v>
      </c>
      <c r="T99" s="132"/>
      <c r="U99" s="132"/>
      <c r="V99" s="132"/>
      <c r="W99" s="41">
        <f t="shared" si="159"/>
        <v>1</v>
      </c>
      <c r="X99" s="132">
        <v>1</v>
      </c>
      <c r="Y99" s="132"/>
      <c r="Z99" s="132"/>
      <c r="AA99" s="41">
        <f t="shared" si="160"/>
        <v>0</v>
      </c>
      <c r="AB99" s="132"/>
      <c r="AC99" s="132"/>
      <c r="AD99" s="132"/>
      <c r="AE99" s="40">
        <f t="shared" si="173"/>
        <v>162</v>
      </c>
      <c r="AF99" s="41">
        <f t="shared" si="174"/>
        <v>162</v>
      </c>
      <c r="AG99" s="41">
        <f t="shared" si="175"/>
        <v>0</v>
      </c>
      <c r="AH99" s="41">
        <f t="shared" si="176"/>
        <v>0</v>
      </c>
      <c r="AI99" s="41">
        <f t="shared" si="177"/>
        <v>95</v>
      </c>
      <c r="AJ99" s="132">
        <v>95</v>
      </c>
      <c r="AK99" s="132"/>
      <c r="AL99" s="132"/>
      <c r="AM99" s="41">
        <f t="shared" si="166"/>
        <v>67</v>
      </c>
      <c r="AN99" s="132">
        <v>67</v>
      </c>
      <c r="AO99" s="132"/>
      <c r="AP99" s="132"/>
      <c r="AQ99" s="41">
        <f t="shared" si="167"/>
        <v>0</v>
      </c>
      <c r="AR99" s="132"/>
      <c r="AS99" s="132"/>
      <c r="AT99" s="132"/>
      <c r="AU99" s="41">
        <f t="shared" si="54"/>
        <v>0</v>
      </c>
      <c r="AV99" s="27"/>
      <c r="AW99" s="27"/>
      <c r="AX99" s="27"/>
      <c r="AY99" s="41">
        <f t="shared" si="55"/>
        <v>0</v>
      </c>
      <c r="AZ99" s="132"/>
      <c r="BA99" s="132"/>
      <c r="BB99" s="132"/>
      <c r="BC99" s="25"/>
      <c r="BD99" s="25"/>
      <c r="BE99" s="25"/>
      <c r="BF99" s="25"/>
    </row>
    <row r="100" spans="1:58" x14ac:dyDescent="0.2">
      <c r="A100" s="109">
        <v>80</v>
      </c>
      <c r="B100" s="109" t="s">
        <v>245</v>
      </c>
      <c r="C100" s="40">
        <f t="shared" si="168"/>
        <v>1</v>
      </c>
      <c r="D100" s="41">
        <f t="shared" si="169"/>
        <v>1</v>
      </c>
      <c r="E100" s="41">
        <f t="shared" si="170"/>
        <v>0</v>
      </c>
      <c r="F100" s="41">
        <f t="shared" si="171"/>
        <v>0</v>
      </c>
      <c r="G100" s="41">
        <f t="shared" si="172"/>
        <v>0</v>
      </c>
      <c r="H100" s="34"/>
      <c r="I100" s="34"/>
      <c r="J100" s="34"/>
      <c r="K100" s="41">
        <f t="shared" si="156"/>
        <v>0</v>
      </c>
      <c r="L100" s="34"/>
      <c r="M100" s="34"/>
      <c r="N100" s="34"/>
      <c r="O100" s="41">
        <f t="shared" si="157"/>
        <v>0</v>
      </c>
      <c r="P100" s="34"/>
      <c r="Q100" s="34"/>
      <c r="R100" s="34"/>
      <c r="S100" s="41">
        <f t="shared" si="158"/>
        <v>0</v>
      </c>
      <c r="T100" s="34"/>
      <c r="U100" s="34"/>
      <c r="V100" s="34"/>
      <c r="W100" s="41">
        <f t="shared" si="159"/>
        <v>1</v>
      </c>
      <c r="X100" s="34">
        <v>1</v>
      </c>
      <c r="Y100" s="34"/>
      <c r="Z100" s="34"/>
      <c r="AA100" s="41">
        <f t="shared" si="160"/>
        <v>0</v>
      </c>
      <c r="AB100" s="34"/>
      <c r="AC100" s="34"/>
      <c r="AD100" s="34"/>
      <c r="AE100" s="40">
        <f t="shared" si="173"/>
        <v>33</v>
      </c>
      <c r="AF100" s="41">
        <f t="shared" si="174"/>
        <v>33</v>
      </c>
      <c r="AG100" s="41">
        <f t="shared" si="175"/>
        <v>0</v>
      </c>
      <c r="AH100" s="41">
        <f t="shared" si="176"/>
        <v>0</v>
      </c>
      <c r="AI100" s="41">
        <f t="shared" si="177"/>
        <v>20</v>
      </c>
      <c r="AJ100" s="34">
        <v>20</v>
      </c>
      <c r="AK100" s="34"/>
      <c r="AL100" s="34"/>
      <c r="AM100" s="41">
        <f t="shared" si="166"/>
        <v>4</v>
      </c>
      <c r="AN100" s="34">
        <v>4</v>
      </c>
      <c r="AO100" s="34"/>
      <c r="AP100" s="34"/>
      <c r="AQ100" s="41">
        <f t="shared" si="167"/>
        <v>9</v>
      </c>
      <c r="AR100" s="34">
        <v>9</v>
      </c>
      <c r="AS100" s="34"/>
      <c r="AT100" s="34"/>
      <c r="AU100" s="41">
        <f t="shared" si="54"/>
        <v>0</v>
      </c>
      <c r="AV100" s="27"/>
      <c r="AW100" s="27"/>
      <c r="AX100" s="27"/>
      <c r="AY100" s="41">
        <f t="shared" si="55"/>
        <v>0</v>
      </c>
      <c r="AZ100" s="34"/>
      <c r="BA100" s="34"/>
      <c r="BB100" s="34"/>
      <c r="BC100" s="25"/>
      <c r="BD100" s="25"/>
      <c r="BE100" s="25"/>
      <c r="BF100" s="25"/>
    </row>
    <row r="101" spans="1:58" x14ac:dyDescent="0.2">
      <c r="A101" s="109">
        <v>81</v>
      </c>
      <c r="B101" s="109" t="s">
        <v>262</v>
      </c>
      <c r="C101" s="40">
        <f t="shared" si="168"/>
        <v>2</v>
      </c>
      <c r="D101" s="41">
        <f t="shared" si="169"/>
        <v>0</v>
      </c>
      <c r="E101" s="41">
        <f t="shared" si="170"/>
        <v>2</v>
      </c>
      <c r="F101" s="41">
        <f t="shared" si="171"/>
        <v>0</v>
      </c>
      <c r="G101" s="41">
        <f t="shared" si="172"/>
        <v>0</v>
      </c>
      <c r="H101" s="34"/>
      <c r="I101" s="34"/>
      <c r="J101" s="34"/>
      <c r="K101" s="41">
        <f t="shared" si="156"/>
        <v>0</v>
      </c>
      <c r="L101" s="34"/>
      <c r="M101" s="34"/>
      <c r="N101" s="34"/>
      <c r="O101" s="41">
        <f t="shared" si="157"/>
        <v>0</v>
      </c>
      <c r="P101" s="34"/>
      <c r="Q101" s="34"/>
      <c r="R101" s="34"/>
      <c r="S101" s="41">
        <f t="shared" si="158"/>
        <v>0</v>
      </c>
      <c r="T101" s="34"/>
      <c r="U101" s="34"/>
      <c r="V101" s="34"/>
      <c r="W101" s="41">
        <f t="shared" si="159"/>
        <v>1</v>
      </c>
      <c r="X101" s="34"/>
      <c r="Y101" s="34">
        <v>1</v>
      </c>
      <c r="Z101" s="34"/>
      <c r="AA101" s="41">
        <f t="shared" si="160"/>
        <v>1</v>
      </c>
      <c r="AB101" s="34"/>
      <c r="AC101" s="34">
        <v>1</v>
      </c>
      <c r="AD101" s="34"/>
      <c r="AE101" s="40">
        <f t="shared" si="173"/>
        <v>771</v>
      </c>
      <c r="AF101" s="41">
        <f t="shared" si="174"/>
        <v>740</v>
      </c>
      <c r="AG101" s="41">
        <f t="shared" si="175"/>
        <v>31</v>
      </c>
      <c r="AH101" s="41">
        <f t="shared" si="176"/>
        <v>0</v>
      </c>
      <c r="AI101" s="41">
        <f t="shared" si="177"/>
        <v>468</v>
      </c>
      <c r="AJ101" s="34">
        <v>438</v>
      </c>
      <c r="AK101" s="34">
        <v>30</v>
      </c>
      <c r="AL101" s="34"/>
      <c r="AM101" s="41">
        <f t="shared" si="166"/>
        <v>233</v>
      </c>
      <c r="AN101" s="34">
        <v>232</v>
      </c>
      <c r="AO101" s="34">
        <v>1</v>
      </c>
      <c r="AP101" s="34"/>
      <c r="AQ101" s="41">
        <f t="shared" si="167"/>
        <v>0</v>
      </c>
      <c r="AR101" s="34"/>
      <c r="AS101" s="34"/>
      <c r="AT101" s="34"/>
      <c r="AU101" s="41">
        <f t="shared" si="54"/>
        <v>70</v>
      </c>
      <c r="AV101" s="27">
        <v>70</v>
      </c>
      <c r="AW101" s="27"/>
      <c r="AX101" s="27"/>
      <c r="AY101" s="41">
        <f t="shared" si="55"/>
        <v>0</v>
      </c>
      <c r="AZ101" s="34"/>
      <c r="BA101" s="34"/>
      <c r="BB101" s="34"/>
      <c r="BC101" s="25"/>
      <c r="BD101" s="25"/>
      <c r="BE101" s="25"/>
      <c r="BF101" s="25"/>
    </row>
    <row r="102" spans="1:58" x14ac:dyDescent="0.2">
      <c r="A102" s="109">
        <v>82</v>
      </c>
      <c r="B102" s="110" t="s">
        <v>246</v>
      </c>
      <c r="C102" s="40">
        <f t="shared" si="168"/>
        <v>2</v>
      </c>
      <c r="D102" s="41">
        <f t="shared" si="169"/>
        <v>2</v>
      </c>
      <c r="E102" s="41">
        <f t="shared" si="170"/>
        <v>0</v>
      </c>
      <c r="F102" s="41">
        <f t="shared" si="171"/>
        <v>0</v>
      </c>
      <c r="G102" s="41">
        <f t="shared" si="172"/>
        <v>0</v>
      </c>
      <c r="H102" s="34"/>
      <c r="I102" s="34"/>
      <c r="J102" s="34"/>
      <c r="K102" s="41">
        <f t="shared" si="156"/>
        <v>0</v>
      </c>
      <c r="L102" s="34"/>
      <c r="M102" s="34"/>
      <c r="N102" s="34"/>
      <c r="O102" s="41">
        <f t="shared" si="157"/>
        <v>0</v>
      </c>
      <c r="P102" s="34"/>
      <c r="Q102" s="34"/>
      <c r="R102" s="34"/>
      <c r="S102" s="41">
        <f t="shared" si="158"/>
        <v>0</v>
      </c>
      <c r="T102" s="34"/>
      <c r="U102" s="34"/>
      <c r="V102" s="34"/>
      <c r="W102" s="41">
        <f t="shared" si="159"/>
        <v>1</v>
      </c>
      <c r="X102" s="34">
        <v>1</v>
      </c>
      <c r="Y102" s="34"/>
      <c r="Z102" s="34"/>
      <c r="AA102" s="41">
        <f t="shared" si="160"/>
        <v>1</v>
      </c>
      <c r="AB102" s="34">
        <v>1</v>
      </c>
      <c r="AC102" s="34"/>
      <c r="AD102" s="34"/>
      <c r="AE102" s="40">
        <f t="shared" si="173"/>
        <v>81</v>
      </c>
      <c r="AF102" s="41">
        <f t="shared" si="174"/>
        <v>81</v>
      </c>
      <c r="AG102" s="41">
        <f t="shared" si="175"/>
        <v>0</v>
      </c>
      <c r="AH102" s="41">
        <f t="shared" si="176"/>
        <v>0</v>
      </c>
      <c r="AI102" s="41">
        <f t="shared" si="177"/>
        <v>43</v>
      </c>
      <c r="AJ102" s="34">
        <v>43</v>
      </c>
      <c r="AK102" s="34"/>
      <c r="AL102" s="34"/>
      <c r="AM102" s="41">
        <f t="shared" si="166"/>
        <v>31</v>
      </c>
      <c r="AN102" s="34">
        <v>31</v>
      </c>
      <c r="AO102" s="34"/>
      <c r="AP102" s="34"/>
      <c r="AQ102" s="41">
        <f t="shared" si="167"/>
        <v>0</v>
      </c>
      <c r="AR102" s="34"/>
      <c r="AS102" s="34"/>
      <c r="AT102" s="34"/>
      <c r="AU102" s="41">
        <f t="shared" si="54"/>
        <v>7</v>
      </c>
      <c r="AV102" s="27">
        <v>7</v>
      </c>
      <c r="AW102" s="27"/>
      <c r="AX102" s="27"/>
      <c r="AY102" s="41">
        <f t="shared" si="55"/>
        <v>0</v>
      </c>
      <c r="AZ102" s="34"/>
      <c r="BA102" s="34"/>
      <c r="BB102" s="34"/>
      <c r="BC102" s="25"/>
      <c r="BD102" s="25"/>
      <c r="BE102" s="25"/>
      <c r="BF102" s="25"/>
    </row>
    <row r="103" spans="1:58" x14ac:dyDescent="0.2">
      <c r="A103" s="28"/>
      <c r="B103" s="30"/>
      <c r="C103" s="40">
        <f t="shared" si="168"/>
        <v>0</v>
      </c>
      <c r="D103" s="41">
        <f t="shared" si="169"/>
        <v>0</v>
      </c>
      <c r="E103" s="41">
        <f t="shared" si="170"/>
        <v>0</v>
      </c>
      <c r="F103" s="41">
        <f t="shared" si="171"/>
        <v>0</v>
      </c>
      <c r="G103" s="41">
        <f t="shared" si="172"/>
        <v>0</v>
      </c>
      <c r="H103" s="34"/>
      <c r="I103" s="34"/>
      <c r="J103" s="34"/>
      <c r="K103" s="41">
        <f t="shared" si="156"/>
        <v>0</v>
      </c>
      <c r="L103" s="34"/>
      <c r="M103" s="34"/>
      <c r="N103" s="34"/>
      <c r="O103" s="41">
        <f t="shared" si="157"/>
        <v>0</v>
      </c>
      <c r="P103" s="34"/>
      <c r="Q103" s="34"/>
      <c r="R103" s="34"/>
      <c r="S103" s="41">
        <f t="shared" si="158"/>
        <v>0</v>
      </c>
      <c r="T103" s="34"/>
      <c r="U103" s="34"/>
      <c r="V103" s="34"/>
      <c r="W103" s="41">
        <f t="shared" si="159"/>
        <v>0</v>
      </c>
      <c r="X103" s="34"/>
      <c r="Y103" s="34"/>
      <c r="Z103" s="34"/>
      <c r="AA103" s="41">
        <f t="shared" si="160"/>
        <v>0</v>
      </c>
      <c r="AB103" s="34"/>
      <c r="AC103" s="34"/>
      <c r="AD103" s="34"/>
      <c r="AE103" s="40">
        <f t="shared" si="173"/>
        <v>0</v>
      </c>
      <c r="AF103" s="41">
        <f t="shared" si="174"/>
        <v>0</v>
      </c>
      <c r="AG103" s="41">
        <f t="shared" si="175"/>
        <v>0</v>
      </c>
      <c r="AH103" s="41">
        <f t="shared" si="176"/>
        <v>0</v>
      </c>
      <c r="AI103" s="41">
        <f t="shared" si="177"/>
        <v>0</v>
      </c>
      <c r="AJ103" s="34"/>
      <c r="AK103" s="34"/>
      <c r="AL103" s="34"/>
      <c r="AM103" s="41">
        <f t="shared" si="166"/>
        <v>0</v>
      </c>
      <c r="AN103" s="34"/>
      <c r="AO103" s="34"/>
      <c r="AP103" s="34"/>
      <c r="AQ103" s="41">
        <f t="shared" si="167"/>
        <v>0</v>
      </c>
      <c r="AR103" s="34"/>
      <c r="AS103" s="34"/>
      <c r="AT103" s="34"/>
      <c r="AU103" s="41">
        <f t="shared" si="54"/>
        <v>0</v>
      </c>
      <c r="AV103" s="27"/>
      <c r="AW103" s="27"/>
      <c r="AX103" s="27"/>
      <c r="AY103" s="41">
        <f t="shared" si="55"/>
        <v>0</v>
      </c>
      <c r="AZ103" s="34"/>
      <c r="BA103" s="34"/>
      <c r="BB103" s="34"/>
      <c r="BC103" s="25"/>
      <c r="BD103" s="25"/>
      <c r="BE103" s="25"/>
      <c r="BF103" s="25"/>
    </row>
    <row r="104" spans="1:58" ht="14.25" x14ac:dyDescent="0.2">
      <c r="A104" s="36"/>
      <c r="B104" s="37" t="s">
        <v>71</v>
      </c>
      <c r="C104" s="40">
        <f t="shared" si="168"/>
        <v>345</v>
      </c>
      <c r="D104" s="41">
        <f t="shared" si="169"/>
        <v>226</v>
      </c>
      <c r="E104" s="41">
        <f t="shared" si="170"/>
        <v>115</v>
      </c>
      <c r="F104" s="41">
        <f t="shared" si="171"/>
        <v>4</v>
      </c>
      <c r="G104" s="41">
        <f t="shared" si="172"/>
        <v>4</v>
      </c>
      <c r="H104" s="27">
        <f>SUM(H7:H103)</f>
        <v>3</v>
      </c>
      <c r="I104" s="27">
        <f t="shared" ref="I104:J104" si="178">SUM(I7:I103)</f>
        <v>1</v>
      </c>
      <c r="J104" s="27">
        <f t="shared" si="178"/>
        <v>0</v>
      </c>
      <c r="K104" s="41">
        <f t="shared" si="156"/>
        <v>0</v>
      </c>
      <c r="L104" s="142">
        <f t="shared" ref="L104:N104" si="179">SUM(L1:L103)</f>
        <v>0</v>
      </c>
      <c r="M104" s="142">
        <f t="shared" si="179"/>
        <v>0</v>
      </c>
      <c r="N104" s="142">
        <f t="shared" si="179"/>
        <v>0</v>
      </c>
      <c r="O104" s="41">
        <f t="shared" si="157"/>
        <v>83</v>
      </c>
      <c r="P104" s="142">
        <f t="shared" ref="P104" si="180">SUM(P1:P103)</f>
        <v>68</v>
      </c>
      <c r="Q104" s="142">
        <f t="shared" ref="Q104" si="181">SUM(Q1:Q103)</f>
        <v>15</v>
      </c>
      <c r="R104" s="142">
        <f t="shared" ref="R104" si="182">SUM(R1:R103)</f>
        <v>0</v>
      </c>
      <c r="S104" s="133">
        <f t="shared" si="158"/>
        <v>26</v>
      </c>
      <c r="T104" s="143">
        <f t="shared" ref="T104" si="183">SUM(T1:T103)</f>
        <v>14</v>
      </c>
      <c r="U104" s="143">
        <f t="shared" ref="U104" si="184">SUM(U1:U103)</f>
        <v>12</v>
      </c>
      <c r="V104" s="143">
        <f t="shared" ref="V104" si="185">SUM(V1:V103)</f>
        <v>0</v>
      </c>
      <c r="W104" s="41">
        <f t="shared" si="159"/>
        <v>65</v>
      </c>
      <c r="X104" s="143">
        <f t="shared" ref="X104" si="186">SUM(X1:X103)</f>
        <v>29</v>
      </c>
      <c r="Y104" s="143">
        <f t="shared" ref="Y104" si="187">SUM(Y1:Y103)</f>
        <v>33</v>
      </c>
      <c r="Z104" s="143">
        <f t="shared" ref="Z104" si="188">SUM(Z1:Z103)</f>
        <v>3</v>
      </c>
      <c r="AA104" s="41">
        <f t="shared" si="160"/>
        <v>167</v>
      </c>
      <c r="AB104" s="143">
        <f t="shared" ref="AB104" si="189">SUM(AB1:AB103)</f>
        <v>112</v>
      </c>
      <c r="AC104" s="143">
        <f t="shared" ref="AC104" si="190">SUM(AC1:AC103)</f>
        <v>54</v>
      </c>
      <c r="AD104" s="143">
        <f t="shared" ref="AD104" si="191">SUM(AD1:AD103)</f>
        <v>1</v>
      </c>
      <c r="AE104" s="40">
        <f t="shared" si="173"/>
        <v>17443</v>
      </c>
      <c r="AF104" s="41">
        <f t="shared" si="174"/>
        <v>16027</v>
      </c>
      <c r="AG104" s="41">
        <f t="shared" si="175"/>
        <v>1412</v>
      </c>
      <c r="AH104" s="41">
        <f t="shared" si="176"/>
        <v>4</v>
      </c>
      <c r="AI104" s="41">
        <f t="shared" si="177"/>
        <v>10393</v>
      </c>
      <c r="AJ104" s="143">
        <f t="shared" ref="AJ104" si="192">SUM(AJ1:AJ103)</f>
        <v>9304</v>
      </c>
      <c r="AK104" s="143">
        <f t="shared" ref="AK104" si="193">SUM(AK1:AK103)</f>
        <v>1086</v>
      </c>
      <c r="AL104" s="143">
        <f t="shared" ref="AL104" si="194">SUM(AL1:AL103)</f>
        <v>3</v>
      </c>
      <c r="AM104" s="41">
        <f t="shared" si="166"/>
        <v>5164</v>
      </c>
      <c r="AN104" s="143">
        <f t="shared" ref="AN104" si="195">SUM(AN1:AN103)</f>
        <v>4941</v>
      </c>
      <c r="AO104" s="143">
        <f t="shared" ref="AO104" si="196">SUM(AO1:AO103)</f>
        <v>222</v>
      </c>
      <c r="AP104" s="143">
        <f t="shared" ref="AP104" si="197">SUM(AP1:AP103)</f>
        <v>1</v>
      </c>
      <c r="AQ104" s="133">
        <f t="shared" ref="AQ104" si="198">AR104+AS104+AT104</f>
        <v>621</v>
      </c>
      <c r="AR104" s="143">
        <f t="shared" ref="AR104" si="199">SUM(AR1:AR103)</f>
        <v>618</v>
      </c>
      <c r="AS104" s="143">
        <f t="shared" ref="AS104" si="200">SUM(AS1:AS103)</f>
        <v>3</v>
      </c>
      <c r="AT104" s="143">
        <f t="shared" ref="AT104" si="201">SUM(AT1:AT103)</f>
        <v>0</v>
      </c>
      <c r="AU104" s="41">
        <f t="shared" ref="AU104" si="202">AV104+AW104+AX104</f>
        <v>1265</v>
      </c>
      <c r="AV104" s="143">
        <f t="shared" ref="AV104" si="203">SUM(AV1:AV103)</f>
        <v>1164</v>
      </c>
      <c r="AW104" s="143">
        <f t="shared" ref="AW104" si="204">SUM(AW1:AW103)</f>
        <v>101</v>
      </c>
      <c r="AX104" s="143">
        <f t="shared" ref="AX104" si="205">SUM(AX1:AX103)</f>
        <v>0</v>
      </c>
      <c r="AY104" s="41">
        <f t="shared" ref="AY104" si="206">AZ104+BA104+BB104</f>
        <v>0</v>
      </c>
      <c r="AZ104" s="143">
        <f t="shared" ref="AZ104" si="207">SUM(AZ1:AZ103)</f>
        <v>0</v>
      </c>
      <c r="BA104" s="143">
        <f t="shared" ref="BA104" si="208">SUM(BA1:BA103)</f>
        <v>0</v>
      </c>
      <c r="BB104" s="143">
        <f t="shared" ref="BB104" si="209">SUM(BB1:BB103)</f>
        <v>0</v>
      </c>
      <c r="BC104" s="25"/>
      <c r="BD104" s="25"/>
      <c r="BE104" s="25"/>
      <c r="BF104" s="25"/>
    </row>
    <row r="105" spans="1:58" ht="14.25" x14ac:dyDescent="0.2">
      <c r="A105" s="134"/>
      <c r="B105" s="135"/>
      <c r="C105" s="136"/>
      <c r="D105" s="136"/>
      <c r="E105" s="136"/>
      <c r="F105" s="136"/>
      <c r="G105" s="136"/>
      <c r="H105" s="137"/>
      <c r="I105" s="137"/>
      <c r="J105" s="137"/>
      <c r="K105" s="136"/>
      <c r="L105" s="137"/>
      <c r="M105" s="137"/>
      <c r="N105" s="137"/>
      <c r="O105" s="136"/>
      <c r="P105" s="130"/>
      <c r="Q105" s="130"/>
      <c r="R105" s="130"/>
      <c r="S105" s="144"/>
      <c r="T105" s="145"/>
      <c r="U105" s="145"/>
      <c r="V105" s="145"/>
      <c r="W105" s="144"/>
      <c r="X105" s="145"/>
      <c r="Y105" s="145"/>
      <c r="Z105" s="145"/>
      <c r="AA105" s="144"/>
      <c r="AB105" s="145"/>
      <c r="AC105" s="145"/>
      <c r="AD105" s="145"/>
      <c r="AE105" s="144"/>
      <c r="AF105" s="144"/>
      <c r="AG105" s="144"/>
      <c r="AH105" s="144"/>
      <c r="AI105" s="144"/>
      <c r="AJ105" s="145"/>
      <c r="AK105" s="145"/>
      <c r="AL105" s="145"/>
      <c r="AM105" s="144"/>
      <c r="AN105" s="145"/>
      <c r="AO105" s="145"/>
      <c r="AP105" s="145"/>
      <c r="AQ105" s="144"/>
      <c r="AR105" s="145"/>
      <c r="AS105" s="145"/>
      <c r="AT105" s="145"/>
      <c r="AU105" s="144"/>
      <c r="AV105" s="145"/>
      <c r="AW105" s="145"/>
      <c r="AX105" s="145"/>
      <c r="AY105" s="144"/>
      <c r="AZ105" s="145"/>
      <c r="BA105" s="145"/>
      <c r="BB105" s="145"/>
      <c r="BC105" s="25"/>
      <c r="BD105" s="25"/>
      <c r="BE105" s="25"/>
      <c r="BF105" s="25"/>
    </row>
    <row r="106" spans="1:58" ht="14.25" x14ac:dyDescent="0.2">
      <c r="A106" s="134"/>
      <c r="B106" s="135"/>
      <c r="C106" s="136"/>
      <c r="D106" s="136"/>
      <c r="E106" s="136"/>
      <c r="F106" s="136"/>
      <c r="G106" s="136"/>
      <c r="H106" s="137"/>
      <c r="I106" s="137"/>
      <c r="J106" s="137"/>
      <c r="K106" s="136"/>
      <c r="L106" s="137"/>
      <c r="M106" s="137"/>
      <c r="N106" s="137"/>
      <c r="O106" s="136"/>
      <c r="P106" s="130"/>
      <c r="Q106" s="130"/>
      <c r="R106" s="130"/>
      <c r="S106" s="136"/>
      <c r="T106" s="137"/>
      <c r="U106" s="137"/>
      <c r="V106" s="137"/>
      <c r="W106" s="136"/>
      <c r="X106" s="137"/>
      <c r="Y106" s="137"/>
      <c r="Z106" s="137"/>
      <c r="AA106" s="136"/>
      <c r="AB106" s="137"/>
      <c r="AC106" s="137"/>
      <c r="AD106" s="137"/>
      <c r="AE106" s="136"/>
      <c r="AF106" s="136"/>
      <c r="AG106" s="136"/>
      <c r="AH106" s="136"/>
      <c r="AI106" s="136"/>
      <c r="AJ106" s="137"/>
      <c r="AK106" s="137"/>
      <c r="AL106" s="137"/>
      <c r="AM106" s="136"/>
      <c r="AN106" s="137"/>
      <c r="AO106" s="137"/>
      <c r="AP106" s="137"/>
      <c r="AQ106" s="136"/>
      <c r="AR106" s="137"/>
      <c r="AS106" s="137"/>
      <c r="AT106" s="137"/>
      <c r="AU106" s="136"/>
      <c r="AV106" s="137"/>
      <c r="AW106" s="137"/>
      <c r="AX106" s="137"/>
      <c r="AY106" s="136"/>
      <c r="AZ106" s="137"/>
      <c r="BA106" s="137"/>
      <c r="BB106" s="137"/>
      <c r="BC106" s="25"/>
      <c r="BD106" s="25"/>
      <c r="BE106" s="25"/>
      <c r="BF106" s="25"/>
    </row>
    <row r="107" spans="1:58" ht="14.25" x14ac:dyDescent="0.2">
      <c r="A107" s="134"/>
      <c r="B107" s="135"/>
      <c r="C107" s="136"/>
      <c r="D107" s="136"/>
      <c r="E107" s="136"/>
      <c r="F107" s="136"/>
      <c r="G107" s="136"/>
      <c r="H107" s="137"/>
      <c r="I107" s="137"/>
      <c r="J107" s="137"/>
      <c r="K107" s="136"/>
      <c r="L107" s="137"/>
      <c r="M107" s="137"/>
      <c r="N107" s="137"/>
      <c r="O107" s="136"/>
      <c r="P107" s="130"/>
      <c r="Q107" s="130"/>
      <c r="R107" s="130"/>
      <c r="S107" s="136"/>
      <c r="T107" s="137"/>
      <c r="U107" s="137"/>
      <c r="V107" s="137"/>
      <c r="W107" s="136"/>
      <c r="X107" s="137"/>
      <c r="Y107" s="137"/>
      <c r="Z107" s="137"/>
      <c r="AA107" s="136"/>
      <c r="AB107" s="137"/>
      <c r="AC107" s="137"/>
      <c r="AD107" s="137"/>
      <c r="AE107" s="136"/>
      <c r="AF107" s="136"/>
      <c r="AG107" s="136"/>
      <c r="AH107" s="136"/>
      <c r="AI107" s="136"/>
      <c r="AJ107" s="137"/>
      <c r="AK107" s="137"/>
      <c r="AL107" s="137"/>
      <c r="AM107" s="136"/>
      <c r="AN107" s="137"/>
      <c r="AO107" s="137"/>
      <c r="AP107" s="137"/>
      <c r="AQ107" s="136"/>
      <c r="AR107" s="137"/>
      <c r="AS107" s="137"/>
      <c r="AT107" s="137"/>
      <c r="AU107" s="136"/>
      <c r="AV107" s="137"/>
      <c r="AW107" s="137"/>
      <c r="AX107" s="137"/>
      <c r="AY107" s="136"/>
      <c r="AZ107" s="137"/>
      <c r="BA107" s="137"/>
      <c r="BB107" s="137"/>
      <c r="BC107" s="25"/>
      <c r="BD107" s="25"/>
      <c r="BE107" s="25"/>
      <c r="BF107" s="25"/>
    </row>
    <row r="108" spans="1:58" x14ac:dyDescent="0.2">
      <c r="A108" s="134"/>
      <c r="B108" s="138"/>
      <c r="C108" s="136"/>
      <c r="D108" s="136"/>
      <c r="E108" s="136"/>
      <c r="F108" s="136"/>
      <c r="G108" s="136"/>
      <c r="H108" s="137"/>
      <c r="I108" s="137"/>
      <c r="J108" s="137"/>
      <c r="K108" s="136"/>
      <c r="L108" s="137"/>
      <c r="M108" s="137"/>
      <c r="N108" s="137"/>
      <c r="O108" s="136"/>
      <c r="P108" s="130"/>
      <c r="Q108" s="130"/>
      <c r="R108" s="130"/>
      <c r="S108" s="136"/>
      <c r="T108" s="137"/>
      <c r="U108" s="137"/>
      <c r="V108" s="137"/>
      <c r="W108" s="136"/>
      <c r="X108" s="137"/>
      <c r="Y108" s="137"/>
      <c r="Z108" s="137"/>
      <c r="AA108" s="136"/>
      <c r="AB108" s="137"/>
      <c r="AC108" s="137"/>
      <c r="AD108" s="137"/>
      <c r="AE108" s="136"/>
      <c r="AF108" s="136"/>
      <c r="AG108" s="136"/>
      <c r="AH108" s="136"/>
      <c r="AI108" s="136"/>
      <c r="AJ108" s="137"/>
      <c r="AK108" s="137"/>
      <c r="AL108" s="137"/>
      <c r="AM108" s="136"/>
      <c r="AN108" s="137"/>
      <c r="AO108" s="137"/>
      <c r="AP108" s="137"/>
      <c r="AQ108" s="136"/>
      <c r="AR108" s="137"/>
      <c r="AS108" s="137"/>
      <c r="AT108" s="137"/>
      <c r="AU108" s="136"/>
      <c r="AV108" s="137"/>
      <c r="AW108" s="137"/>
      <c r="AX108" s="137"/>
      <c r="AY108" s="136"/>
      <c r="AZ108" s="137"/>
      <c r="BA108" s="137"/>
      <c r="BB108" s="137"/>
      <c r="BC108" s="25"/>
      <c r="BD108" s="25"/>
      <c r="BE108" s="25"/>
      <c r="BF108" s="25"/>
    </row>
    <row r="109" spans="1:58" ht="28.5" customHeight="1" x14ac:dyDescent="0.2">
      <c r="A109" s="139"/>
      <c r="B109" s="140"/>
      <c r="C109" s="136"/>
      <c r="D109" s="136"/>
      <c r="E109" s="136"/>
      <c r="F109" s="136"/>
      <c r="G109" s="136"/>
      <c r="H109" s="141"/>
      <c r="I109" s="141"/>
      <c r="J109" s="141"/>
      <c r="K109" s="136"/>
      <c r="L109" s="141"/>
      <c r="M109" s="141"/>
      <c r="N109" s="141"/>
      <c r="O109" s="136"/>
      <c r="P109" s="141"/>
      <c r="Q109" s="141"/>
      <c r="R109" s="141"/>
      <c r="S109" s="136"/>
      <c r="T109" s="141"/>
      <c r="U109" s="141"/>
      <c r="V109" s="141"/>
      <c r="W109" s="136"/>
      <c r="X109" s="141"/>
      <c r="Y109" s="141"/>
      <c r="Z109" s="141"/>
      <c r="AA109" s="136"/>
      <c r="AB109" s="141"/>
      <c r="AC109" s="141"/>
      <c r="AD109" s="141"/>
      <c r="AE109" s="136"/>
      <c r="AF109" s="136"/>
      <c r="AG109" s="136"/>
      <c r="AH109" s="136"/>
      <c r="AI109" s="136"/>
      <c r="AJ109" s="141"/>
      <c r="AK109" s="141"/>
      <c r="AL109" s="141"/>
      <c r="AM109" s="136"/>
      <c r="AN109" s="141"/>
      <c r="AO109" s="141"/>
      <c r="AP109" s="141"/>
      <c r="AQ109" s="136"/>
      <c r="AR109" s="141"/>
      <c r="AS109" s="141"/>
      <c r="AT109" s="141"/>
      <c r="AU109" s="136"/>
      <c r="AV109" s="141"/>
      <c r="AW109" s="141"/>
      <c r="AX109" s="141"/>
      <c r="AY109" s="136"/>
      <c r="AZ109" s="141"/>
      <c r="BA109" s="141"/>
      <c r="BB109" s="141"/>
      <c r="BC109" s="25"/>
      <c r="BD109" s="25"/>
      <c r="BE109" s="25"/>
      <c r="BF109" s="25"/>
    </row>
    <row r="110" spans="1:58" x14ac:dyDescent="0.2">
      <c r="A110" s="38"/>
      <c r="B110" s="2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25"/>
      <c r="BD110" s="25"/>
      <c r="BE110" s="25"/>
      <c r="BF110" s="25"/>
    </row>
    <row r="111" spans="1:58" x14ac:dyDescent="0.2">
      <c r="A111" s="39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25"/>
      <c r="BD111" s="25"/>
      <c r="BE111" s="25"/>
      <c r="BF111" s="25"/>
    </row>
    <row r="112" spans="1:58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25"/>
      <c r="BD112" s="25"/>
      <c r="BE112" s="25"/>
      <c r="BF112" s="25"/>
    </row>
    <row r="113" spans="1:58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25"/>
      <c r="BD113" s="25"/>
      <c r="BE113" s="25"/>
      <c r="BF113" s="25"/>
    </row>
    <row r="114" spans="1:58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25"/>
      <c r="BD114" s="25"/>
      <c r="BE114" s="25"/>
      <c r="BF114" s="25"/>
    </row>
    <row r="115" spans="1:58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25"/>
      <c r="BD115" s="25"/>
      <c r="BE115" s="25"/>
      <c r="BF115" s="25"/>
    </row>
    <row r="116" spans="1:58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25"/>
      <c r="BD116" s="25"/>
      <c r="BE116" s="25"/>
      <c r="BF116" s="25"/>
    </row>
    <row r="117" spans="1:58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25"/>
      <c r="BD117" s="25"/>
      <c r="BE117" s="25"/>
      <c r="BF117" s="25"/>
    </row>
    <row r="118" spans="1:58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25"/>
      <c r="BD118" s="25"/>
      <c r="BE118" s="25"/>
      <c r="BF118" s="25"/>
    </row>
    <row r="119" spans="1:58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25"/>
      <c r="BD119" s="25"/>
      <c r="BE119" s="25"/>
      <c r="BF119" s="25"/>
    </row>
    <row r="120" spans="1:58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25"/>
      <c r="BD120" s="25"/>
      <c r="BE120" s="25"/>
      <c r="BF120" s="25"/>
    </row>
    <row r="121" spans="1:58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25"/>
      <c r="BD121" s="25"/>
      <c r="BE121" s="25"/>
      <c r="BF121" s="25"/>
    </row>
    <row r="122" spans="1:58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25"/>
      <c r="BD122" s="25"/>
      <c r="BE122" s="25"/>
      <c r="BF122" s="25"/>
    </row>
    <row r="123" spans="1:58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25"/>
      <c r="BD123" s="25"/>
      <c r="BE123" s="25"/>
      <c r="BF123" s="25"/>
    </row>
    <row r="124" spans="1:58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25"/>
      <c r="BD124" s="25"/>
      <c r="BE124" s="25"/>
      <c r="BF124" s="25"/>
    </row>
    <row r="125" spans="1:58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25"/>
      <c r="BD125" s="25"/>
      <c r="BE125" s="25"/>
      <c r="BF125" s="25"/>
    </row>
    <row r="126" spans="1:58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25"/>
      <c r="BD126" s="25"/>
      <c r="BE126" s="25"/>
      <c r="BF126" s="25"/>
    </row>
    <row r="127" spans="1:58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25"/>
      <c r="BD127" s="25"/>
      <c r="BE127" s="25"/>
      <c r="BF127" s="25"/>
    </row>
    <row r="128" spans="1:58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25"/>
      <c r="BD128" s="25"/>
      <c r="BE128" s="25"/>
      <c r="BF128" s="25"/>
    </row>
    <row r="129" spans="1:58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25"/>
      <c r="BD129" s="25"/>
      <c r="BE129" s="25"/>
      <c r="BF129" s="25"/>
    </row>
    <row r="130" spans="1:58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25"/>
      <c r="BD130" s="25"/>
      <c r="BE130" s="25"/>
      <c r="BF130" s="25"/>
    </row>
    <row r="131" spans="1:58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25"/>
      <c r="BD131" s="25"/>
      <c r="BE131" s="25"/>
      <c r="BF131" s="25"/>
    </row>
    <row r="132" spans="1:58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25"/>
      <c r="BD132" s="25"/>
      <c r="BE132" s="25"/>
      <c r="BF132" s="25"/>
    </row>
    <row r="133" spans="1:58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25"/>
      <c r="BD133" s="25"/>
      <c r="BE133" s="25"/>
      <c r="BF133" s="25"/>
    </row>
    <row r="134" spans="1:58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25"/>
      <c r="BD134" s="25"/>
      <c r="BE134" s="25"/>
      <c r="BF134" s="25"/>
    </row>
    <row r="135" spans="1:58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25"/>
      <c r="BD135" s="25"/>
      <c r="BE135" s="25"/>
      <c r="BF135" s="25"/>
    </row>
    <row r="136" spans="1:58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25"/>
      <c r="BD136" s="25"/>
      <c r="BE136" s="25"/>
      <c r="BF136" s="25"/>
    </row>
    <row r="137" spans="1:58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25"/>
      <c r="BD137" s="25"/>
      <c r="BE137" s="25"/>
      <c r="BF137" s="25"/>
    </row>
    <row r="138" spans="1:58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25"/>
      <c r="BD138" s="25"/>
      <c r="BE138" s="25"/>
      <c r="BF138" s="25"/>
    </row>
    <row r="139" spans="1:58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25"/>
      <c r="BD139" s="25"/>
      <c r="BE139" s="25"/>
      <c r="BF139" s="25"/>
    </row>
    <row r="140" spans="1:58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25"/>
      <c r="BD140" s="25"/>
      <c r="BE140" s="25"/>
      <c r="BF140" s="25"/>
    </row>
    <row r="141" spans="1:58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25"/>
      <c r="BD141" s="25"/>
      <c r="BE141" s="25"/>
      <c r="BF141" s="25"/>
    </row>
    <row r="142" spans="1:58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25"/>
      <c r="BD142" s="25"/>
      <c r="BE142" s="25"/>
      <c r="BF142" s="25"/>
    </row>
    <row r="143" spans="1:58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25"/>
      <c r="BD143" s="25"/>
      <c r="BE143" s="25"/>
      <c r="BF143" s="25"/>
    </row>
    <row r="144" spans="1:58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25"/>
      <c r="BD144" s="25"/>
      <c r="BE144" s="25"/>
      <c r="BF144" s="25"/>
    </row>
    <row r="145" spans="1:58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25"/>
      <c r="BD145" s="25"/>
      <c r="BE145" s="25"/>
      <c r="BF145" s="25"/>
    </row>
    <row r="146" spans="1:58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25"/>
      <c r="BD146" s="25"/>
      <c r="BE146" s="25"/>
      <c r="BF146" s="25"/>
    </row>
    <row r="147" spans="1:58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25"/>
      <c r="BD147" s="25"/>
      <c r="BE147" s="25"/>
      <c r="BF147" s="25"/>
    </row>
    <row r="148" spans="1:58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25"/>
      <c r="BD148" s="25"/>
      <c r="BE148" s="25"/>
      <c r="BF148" s="25"/>
    </row>
    <row r="149" spans="1:58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25"/>
      <c r="BD149" s="25"/>
      <c r="BE149" s="25"/>
      <c r="BF149" s="25"/>
    </row>
    <row r="150" spans="1:58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25"/>
      <c r="BD150" s="25"/>
      <c r="BE150" s="25"/>
      <c r="BF150" s="25"/>
    </row>
    <row r="151" spans="1:58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25"/>
      <c r="BD151" s="25"/>
      <c r="BE151" s="25"/>
      <c r="BF151" s="25"/>
    </row>
    <row r="152" spans="1:58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25"/>
      <c r="BD152" s="25"/>
      <c r="BE152" s="25"/>
      <c r="BF152" s="25"/>
    </row>
    <row r="153" spans="1:58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25"/>
      <c r="BD153" s="25"/>
      <c r="BE153" s="25"/>
      <c r="BF153" s="25"/>
    </row>
    <row r="154" spans="1:58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25"/>
      <c r="BD154" s="25"/>
      <c r="BE154" s="25"/>
      <c r="BF154" s="25"/>
    </row>
    <row r="155" spans="1:58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25"/>
      <c r="BD155" s="25"/>
      <c r="BE155" s="25"/>
      <c r="BF155" s="25"/>
    </row>
    <row r="156" spans="1:58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25"/>
      <c r="BD156" s="25"/>
      <c r="BE156" s="25"/>
      <c r="BF156" s="25"/>
    </row>
    <row r="157" spans="1:58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25"/>
      <c r="BD157" s="25"/>
      <c r="BE157" s="25"/>
      <c r="BF157" s="25"/>
    </row>
    <row r="158" spans="1:58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25"/>
      <c r="BD158" s="25"/>
      <c r="BE158" s="25"/>
      <c r="BF158" s="25"/>
    </row>
    <row r="159" spans="1:58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25"/>
      <c r="BD159" s="25"/>
      <c r="BE159" s="25"/>
      <c r="BF159" s="25"/>
    </row>
    <row r="160" spans="1:58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25"/>
      <c r="BD160" s="25"/>
      <c r="BE160" s="25"/>
      <c r="BF160" s="25"/>
    </row>
    <row r="161" spans="1:58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25"/>
      <c r="BD161" s="25"/>
      <c r="BE161" s="25"/>
      <c r="BF161" s="25"/>
    </row>
    <row r="162" spans="1:58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25"/>
      <c r="BD162" s="25"/>
      <c r="BE162" s="25"/>
      <c r="BF162" s="25"/>
    </row>
    <row r="163" spans="1:58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25"/>
      <c r="BD163" s="25"/>
      <c r="BE163" s="25"/>
      <c r="BF163" s="25"/>
    </row>
    <row r="164" spans="1:58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25"/>
      <c r="BD164" s="25"/>
      <c r="BE164" s="25"/>
      <c r="BF164" s="25"/>
    </row>
    <row r="165" spans="1:58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25"/>
      <c r="BD165" s="25"/>
      <c r="BE165" s="25"/>
      <c r="BF165" s="25"/>
    </row>
    <row r="166" spans="1:58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25"/>
      <c r="BD166" s="25"/>
      <c r="BE166" s="25"/>
      <c r="BF166" s="25"/>
    </row>
    <row r="167" spans="1:58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25"/>
      <c r="BD167" s="25"/>
      <c r="BE167" s="25"/>
      <c r="BF167" s="25"/>
    </row>
    <row r="168" spans="1:58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25"/>
      <c r="BD168" s="25"/>
      <c r="BE168" s="25"/>
      <c r="BF168" s="25"/>
    </row>
    <row r="169" spans="1:58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25"/>
      <c r="BD169" s="25"/>
      <c r="BE169" s="25"/>
      <c r="BF169" s="25"/>
    </row>
    <row r="170" spans="1:58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25"/>
      <c r="BD170" s="25"/>
      <c r="BE170" s="25"/>
      <c r="BF170" s="25"/>
    </row>
    <row r="171" spans="1:58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25"/>
      <c r="BD171" s="25"/>
      <c r="BE171" s="25"/>
      <c r="BF171" s="25"/>
    </row>
    <row r="172" spans="1:58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25"/>
      <c r="BD172" s="25"/>
      <c r="BE172" s="25"/>
      <c r="BF172" s="25"/>
    </row>
    <row r="173" spans="1:58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25"/>
      <c r="BD173" s="25"/>
      <c r="BE173" s="25"/>
      <c r="BF173" s="25"/>
    </row>
    <row r="174" spans="1:58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25"/>
      <c r="BD174" s="25"/>
      <c r="BE174" s="25"/>
      <c r="BF174" s="25"/>
    </row>
    <row r="175" spans="1:58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25"/>
      <c r="BD175" s="25"/>
      <c r="BE175" s="25"/>
      <c r="BF175" s="25"/>
    </row>
    <row r="176" spans="1:58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25"/>
      <c r="BD176" s="25"/>
      <c r="BE176" s="25"/>
      <c r="BF176" s="25"/>
    </row>
    <row r="177" spans="1:58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25"/>
      <c r="BD177" s="25"/>
      <c r="BE177" s="25"/>
      <c r="BF177" s="25"/>
    </row>
    <row r="178" spans="1:58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25"/>
      <c r="BD178" s="25"/>
      <c r="BE178" s="25"/>
      <c r="BF178" s="25"/>
    </row>
    <row r="179" spans="1:58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25"/>
      <c r="BD179" s="25"/>
      <c r="BE179" s="25"/>
      <c r="BF179" s="25"/>
    </row>
    <row r="180" spans="1:58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25"/>
      <c r="BD180" s="25"/>
      <c r="BE180" s="25"/>
      <c r="BF180" s="25"/>
    </row>
    <row r="181" spans="1:58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25"/>
      <c r="BD181" s="25"/>
      <c r="BE181" s="25"/>
      <c r="BF181" s="25"/>
    </row>
    <row r="182" spans="1:58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25"/>
      <c r="BD182" s="25"/>
      <c r="BE182" s="25"/>
      <c r="BF182" s="25"/>
    </row>
    <row r="183" spans="1:58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25"/>
      <c r="BD183" s="25"/>
      <c r="BE183" s="25"/>
      <c r="BF183" s="25"/>
    </row>
    <row r="184" spans="1:58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25"/>
      <c r="BD184" s="25"/>
      <c r="BE184" s="25"/>
      <c r="BF184" s="25"/>
    </row>
    <row r="185" spans="1:58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25"/>
      <c r="BD185" s="25"/>
      <c r="BE185" s="25"/>
      <c r="BF185" s="25"/>
    </row>
    <row r="186" spans="1:58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25"/>
      <c r="BD186" s="25"/>
      <c r="BE186" s="25"/>
      <c r="BF186" s="25"/>
    </row>
    <row r="187" spans="1:58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25"/>
      <c r="BD187" s="25"/>
      <c r="BE187" s="25"/>
      <c r="BF187" s="25"/>
    </row>
    <row r="188" spans="1:58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25"/>
      <c r="BD188" s="25"/>
      <c r="BE188" s="25"/>
      <c r="BF188" s="25"/>
    </row>
    <row r="189" spans="1:58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25"/>
      <c r="BD189" s="25"/>
      <c r="BE189" s="25"/>
      <c r="BF189" s="25"/>
    </row>
    <row r="190" spans="1:58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25"/>
      <c r="BD190" s="25"/>
      <c r="BE190" s="25"/>
      <c r="BF190" s="25"/>
    </row>
    <row r="191" spans="1:58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25"/>
      <c r="BD191" s="25"/>
      <c r="BE191" s="25"/>
      <c r="BF191" s="25"/>
    </row>
    <row r="192" spans="1:58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25"/>
      <c r="BD192" s="25"/>
      <c r="BE192" s="25"/>
      <c r="BF192" s="25"/>
    </row>
    <row r="193" spans="1:58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25"/>
      <c r="BD193" s="25"/>
      <c r="BE193" s="25"/>
      <c r="BF193" s="25"/>
    </row>
    <row r="194" spans="1:58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25"/>
      <c r="BD194" s="25"/>
      <c r="BE194" s="25"/>
      <c r="BF194" s="25"/>
    </row>
    <row r="195" spans="1:58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25"/>
      <c r="BD195" s="25"/>
      <c r="BE195" s="25"/>
      <c r="BF195" s="25"/>
    </row>
    <row r="196" spans="1:58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25"/>
      <c r="BD196" s="25"/>
      <c r="BE196" s="25"/>
      <c r="BF196" s="25"/>
    </row>
    <row r="197" spans="1:58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25"/>
      <c r="BD197" s="25"/>
      <c r="BE197" s="25"/>
      <c r="BF197" s="25"/>
    </row>
    <row r="198" spans="1:58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25"/>
      <c r="BD198" s="25"/>
      <c r="BE198" s="25"/>
      <c r="BF198" s="25"/>
    </row>
    <row r="199" spans="1:58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25"/>
      <c r="BD199" s="25"/>
      <c r="BE199" s="25"/>
      <c r="BF199" s="25"/>
    </row>
    <row r="200" spans="1:58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25"/>
      <c r="BD200" s="25"/>
      <c r="BE200" s="25"/>
      <c r="BF200" s="25"/>
    </row>
    <row r="201" spans="1:58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25"/>
      <c r="BD201" s="25"/>
      <c r="BE201" s="25"/>
      <c r="BF201" s="25"/>
    </row>
    <row r="202" spans="1:58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25"/>
      <c r="BD202" s="25"/>
      <c r="BE202" s="25"/>
      <c r="BF202" s="25"/>
    </row>
    <row r="203" spans="1:58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25"/>
      <c r="BD203" s="25"/>
      <c r="BE203" s="25"/>
      <c r="BF203" s="25"/>
    </row>
    <row r="204" spans="1:58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25"/>
      <c r="BD204" s="25"/>
      <c r="BE204" s="25"/>
      <c r="BF204" s="25"/>
    </row>
    <row r="205" spans="1:58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25"/>
      <c r="BD205" s="25"/>
      <c r="BE205" s="25"/>
      <c r="BF205" s="25"/>
    </row>
    <row r="206" spans="1:58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25"/>
      <c r="BD206" s="25"/>
      <c r="BE206" s="25"/>
      <c r="BF206" s="25"/>
    </row>
    <row r="207" spans="1:58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25"/>
      <c r="BD207" s="25"/>
      <c r="BE207" s="25"/>
      <c r="BF207" s="25"/>
    </row>
    <row r="208" spans="1:58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25"/>
      <c r="BD208" s="25"/>
      <c r="BE208" s="25"/>
      <c r="BF208" s="25"/>
    </row>
    <row r="209" spans="1:58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25"/>
      <c r="BD209" s="25"/>
      <c r="BE209" s="25"/>
      <c r="BF209" s="25"/>
    </row>
    <row r="210" spans="1:58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25"/>
      <c r="BD210" s="25"/>
      <c r="BE210" s="25"/>
      <c r="BF210" s="25"/>
    </row>
    <row r="211" spans="1:58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25"/>
      <c r="BD211" s="25"/>
      <c r="BE211" s="25"/>
      <c r="BF211" s="25"/>
    </row>
    <row r="212" spans="1:58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25"/>
      <c r="BD212" s="25"/>
      <c r="BE212" s="25"/>
      <c r="BF212" s="25"/>
    </row>
    <row r="213" spans="1:58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25"/>
      <c r="BD213" s="25"/>
      <c r="BE213" s="25"/>
      <c r="BF213" s="25"/>
    </row>
    <row r="214" spans="1:58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25"/>
      <c r="BD214" s="25"/>
      <c r="BE214" s="25"/>
      <c r="BF214" s="25"/>
    </row>
    <row r="215" spans="1:58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25"/>
      <c r="BD215" s="25"/>
      <c r="BE215" s="25"/>
      <c r="BF215" s="25"/>
    </row>
    <row r="216" spans="1:58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25"/>
      <c r="BD216" s="25"/>
      <c r="BE216" s="25"/>
      <c r="BF216" s="25"/>
    </row>
    <row r="217" spans="1:58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25"/>
      <c r="BD217" s="25"/>
      <c r="BE217" s="25"/>
      <c r="BF217" s="25"/>
    </row>
    <row r="218" spans="1:58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25"/>
      <c r="BD218" s="25"/>
      <c r="BE218" s="25"/>
      <c r="BF218" s="25"/>
    </row>
    <row r="219" spans="1:58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25"/>
      <c r="BD219" s="25"/>
      <c r="BE219" s="25"/>
      <c r="BF219" s="25"/>
    </row>
    <row r="220" spans="1:58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25"/>
      <c r="BD220" s="25"/>
      <c r="BE220" s="25"/>
      <c r="BF220" s="25"/>
    </row>
    <row r="221" spans="1:58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25"/>
      <c r="BD221" s="25"/>
      <c r="BE221" s="25"/>
      <c r="BF221" s="25"/>
    </row>
    <row r="222" spans="1:58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25"/>
      <c r="BD222" s="25"/>
      <c r="BE222" s="25"/>
      <c r="BF222" s="25"/>
    </row>
    <row r="223" spans="1:58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25"/>
      <c r="BD223" s="25"/>
      <c r="BE223" s="25"/>
      <c r="BF223" s="25"/>
    </row>
    <row r="224" spans="1:58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25"/>
      <c r="BD224" s="25"/>
      <c r="BE224" s="25"/>
      <c r="BF224" s="25"/>
    </row>
    <row r="225" spans="1:58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25"/>
      <c r="BD225" s="25"/>
      <c r="BE225" s="25"/>
      <c r="BF225" s="25"/>
    </row>
    <row r="226" spans="1:58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25"/>
      <c r="BD226" s="25"/>
      <c r="BE226" s="25"/>
      <c r="BF226" s="25"/>
    </row>
    <row r="227" spans="1:58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25"/>
      <c r="BD227" s="25"/>
      <c r="BE227" s="25"/>
      <c r="BF227" s="25"/>
    </row>
    <row r="228" spans="1:58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25"/>
      <c r="BD228" s="25"/>
      <c r="BE228" s="25"/>
      <c r="BF228" s="25"/>
    </row>
    <row r="229" spans="1:58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25"/>
      <c r="BD229" s="25"/>
      <c r="BE229" s="25"/>
      <c r="BF229" s="25"/>
    </row>
    <row r="230" spans="1:58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25"/>
      <c r="BD230" s="25"/>
      <c r="BE230" s="25"/>
      <c r="BF230" s="25"/>
    </row>
    <row r="231" spans="1:58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25"/>
      <c r="BD231" s="25"/>
      <c r="BE231" s="25"/>
      <c r="BF231" s="25"/>
    </row>
    <row r="232" spans="1:58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25"/>
      <c r="BD232" s="25"/>
      <c r="BE232" s="25"/>
      <c r="BF232" s="25"/>
    </row>
    <row r="233" spans="1:58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25"/>
      <c r="BD233" s="25"/>
      <c r="BE233" s="25"/>
      <c r="BF233" s="25"/>
    </row>
    <row r="234" spans="1:58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25"/>
      <c r="BD234" s="25"/>
      <c r="BE234" s="25"/>
      <c r="BF234" s="25"/>
    </row>
    <row r="235" spans="1:58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25"/>
      <c r="BD235" s="25"/>
      <c r="BE235" s="25"/>
      <c r="BF235" s="25"/>
    </row>
    <row r="236" spans="1:58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25"/>
      <c r="BD236" s="25"/>
      <c r="BE236" s="25"/>
      <c r="BF236" s="25"/>
    </row>
    <row r="237" spans="1:58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25"/>
      <c r="BD237" s="25"/>
      <c r="BE237" s="25"/>
      <c r="BF237" s="25"/>
    </row>
    <row r="238" spans="1:58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25"/>
      <c r="BD238" s="25"/>
      <c r="BE238" s="25"/>
      <c r="BF238" s="25"/>
    </row>
    <row r="239" spans="1:58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25"/>
      <c r="BD239" s="25"/>
      <c r="BE239" s="25"/>
      <c r="BF239" s="25"/>
    </row>
    <row r="240" spans="1:58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25"/>
      <c r="BD240" s="25"/>
      <c r="BE240" s="25"/>
      <c r="BF240" s="25"/>
    </row>
    <row r="241" spans="1:58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25"/>
      <c r="BD241" s="25"/>
      <c r="BE241" s="25"/>
      <c r="BF241" s="25"/>
    </row>
    <row r="242" spans="1:58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25"/>
      <c r="BD242" s="25"/>
      <c r="BE242" s="25"/>
      <c r="BF242" s="25"/>
    </row>
    <row r="243" spans="1:58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25"/>
      <c r="BD243" s="25"/>
      <c r="BE243" s="25"/>
      <c r="BF243" s="25"/>
    </row>
    <row r="244" spans="1:58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25"/>
      <c r="BD244" s="25"/>
      <c r="BE244" s="25"/>
      <c r="BF244" s="25"/>
    </row>
    <row r="245" spans="1:58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25"/>
      <c r="BD245" s="25"/>
      <c r="BE245" s="25"/>
      <c r="BF245" s="25"/>
    </row>
    <row r="246" spans="1:58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25"/>
      <c r="BD246" s="25"/>
      <c r="BE246" s="25"/>
      <c r="BF246" s="25"/>
    </row>
    <row r="247" spans="1:58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25"/>
      <c r="BD247" s="25"/>
      <c r="BE247" s="25"/>
      <c r="BF247" s="25"/>
    </row>
    <row r="248" spans="1:58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25"/>
      <c r="BD248" s="25"/>
      <c r="BE248" s="25"/>
      <c r="BF248" s="25"/>
    </row>
    <row r="249" spans="1:58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25"/>
      <c r="BD249" s="25"/>
      <c r="BE249" s="25"/>
      <c r="BF249" s="25"/>
    </row>
    <row r="250" spans="1:58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25"/>
      <c r="BD250" s="25"/>
      <c r="BE250" s="25"/>
      <c r="BF250" s="25"/>
    </row>
    <row r="251" spans="1:58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25"/>
      <c r="BD251" s="25"/>
      <c r="BE251" s="25"/>
      <c r="BF251" s="25"/>
    </row>
    <row r="252" spans="1:58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25"/>
      <c r="BD252" s="25"/>
      <c r="BE252" s="25"/>
      <c r="BF252" s="25"/>
    </row>
    <row r="253" spans="1:58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25"/>
      <c r="BD253" s="25"/>
      <c r="BE253" s="25"/>
      <c r="BF253" s="25"/>
    </row>
    <row r="254" spans="1:58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25"/>
      <c r="BD254" s="25"/>
      <c r="BE254" s="25"/>
      <c r="BF254" s="25"/>
    </row>
    <row r="255" spans="1:58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25"/>
      <c r="BD255" s="25"/>
      <c r="BE255" s="25"/>
      <c r="BF255" s="25"/>
    </row>
    <row r="256" spans="1:58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25"/>
      <c r="BD256" s="25"/>
      <c r="BE256" s="25"/>
      <c r="BF256" s="25"/>
    </row>
    <row r="257" spans="1:58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25"/>
      <c r="BD257" s="25"/>
      <c r="BE257" s="25"/>
      <c r="BF257" s="25"/>
    </row>
    <row r="258" spans="1:58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25"/>
      <c r="BD258" s="25"/>
      <c r="BE258" s="25"/>
      <c r="BF258" s="25"/>
    </row>
    <row r="259" spans="1:58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25"/>
      <c r="BD259" s="25"/>
      <c r="BE259" s="25"/>
      <c r="BF259" s="25"/>
    </row>
    <row r="260" spans="1:58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25"/>
      <c r="BD260" s="25"/>
      <c r="BE260" s="25"/>
      <c r="BF260" s="25"/>
    </row>
    <row r="261" spans="1:58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25"/>
      <c r="BD261" s="25"/>
      <c r="BE261" s="25"/>
      <c r="BF261" s="25"/>
    </row>
    <row r="262" spans="1:58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25"/>
      <c r="BD262" s="25"/>
      <c r="BE262" s="25"/>
      <c r="BF262" s="25"/>
    </row>
    <row r="263" spans="1:58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25"/>
      <c r="BD263" s="25"/>
      <c r="BE263" s="25"/>
      <c r="BF263" s="25"/>
    </row>
    <row r="264" spans="1:58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25"/>
      <c r="BD264" s="25"/>
      <c r="BE264" s="25"/>
      <c r="BF264" s="25"/>
    </row>
    <row r="265" spans="1:58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25"/>
      <c r="BD265" s="25"/>
      <c r="BE265" s="25"/>
      <c r="BF265" s="25"/>
    </row>
    <row r="266" spans="1:58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25"/>
      <c r="BD266" s="25"/>
      <c r="BE266" s="25"/>
      <c r="BF266" s="25"/>
    </row>
    <row r="267" spans="1:58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25"/>
      <c r="BD267" s="25"/>
      <c r="BE267" s="25"/>
      <c r="BF267" s="25"/>
    </row>
    <row r="268" spans="1:58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25"/>
      <c r="BD268" s="25"/>
      <c r="BE268" s="25"/>
      <c r="BF268" s="25"/>
    </row>
    <row r="269" spans="1:58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25"/>
      <c r="BD269" s="25"/>
      <c r="BE269" s="25"/>
      <c r="BF269" s="25"/>
    </row>
    <row r="270" spans="1:58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25"/>
      <c r="BD270" s="25"/>
      <c r="BE270" s="25"/>
      <c r="BF270" s="25"/>
    </row>
    <row r="271" spans="1:58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25"/>
      <c r="BD271" s="25"/>
      <c r="BE271" s="25"/>
      <c r="BF271" s="25"/>
    </row>
    <row r="272" spans="1:58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25"/>
      <c r="BD272" s="25"/>
      <c r="BE272" s="25"/>
      <c r="BF272" s="25"/>
    </row>
    <row r="273" spans="1:58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25"/>
      <c r="BD273" s="25"/>
      <c r="BE273" s="25"/>
      <c r="BF273" s="25"/>
    </row>
    <row r="274" spans="1:58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25"/>
      <c r="BD274" s="25"/>
      <c r="BE274" s="25"/>
      <c r="BF274" s="25"/>
    </row>
    <row r="275" spans="1:58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25"/>
      <c r="BD275" s="25"/>
      <c r="BE275" s="25"/>
      <c r="BF275" s="25"/>
    </row>
    <row r="276" spans="1:58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25"/>
      <c r="BD276" s="25"/>
      <c r="BE276" s="25"/>
      <c r="BF276" s="25"/>
    </row>
    <row r="277" spans="1:58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25"/>
      <c r="BD277" s="25"/>
      <c r="BE277" s="25"/>
      <c r="BF277" s="25"/>
    </row>
    <row r="278" spans="1:58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25"/>
      <c r="BD278" s="25"/>
      <c r="BE278" s="25"/>
      <c r="BF278" s="25"/>
    </row>
    <row r="279" spans="1:58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25"/>
      <c r="BD279" s="25"/>
      <c r="BE279" s="25"/>
      <c r="BF279" s="25"/>
    </row>
    <row r="280" spans="1:58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25"/>
      <c r="BD280" s="25"/>
      <c r="BE280" s="25"/>
      <c r="BF280" s="25"/>
    </row>
    <row r="281" spans="1:58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25"/>
      <c r="BD281" s="25"/>
      <c r="BE281" s="25"/>
      <c r="BF281" s="25"/>
    </row>
    <row r="282" spans="1:58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25"/>
      <c r="BD282" s="25"/>
      <c r="BE282" s="25"/>
      <c r="BF282" s="25"/>
    </row>
    <row r="283" spans="1:58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25"/>
      <c r="BD283" s="25"/>
      <c r="BE283" s="25"/>
      <c r="BF283" s="25"/>
    </row>
    <row r="284" spans="1:58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25"/>
      <c r="BD284" s="25"/>
      <c r="BE284" s="25"/>
      <c r="BF284" s="25"/>
    </row>
    <row r="285" spans="1:58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25"/>
      <c r="BD285" s="25"/>
      <c r="BE285" s="25"/>
      <c r="BF285" s="25"/>
    </row>
    <row r="286" spans="1:58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25"/>
      <c r="BD286" s="25"/>
      <c r="BE286" s="25"/>
      <c r="BF286" s="25"/>
    </row>
    <row r="287" spans="1:58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25"/>
      <c r="BD287" s="25"/>
      <c r="BE287" s="25"/>
      <c r="BF287" s="25"/>
    </row>
    <row r="288" spans="1:58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25"/>
      <c r="BD288" s="25"/>
      <c r="BE288" s="25"/>
      <c r="BF288" s="25"/>
    </row>
    <row r="289" spans="1:58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25"/>
      <c r="BD289" s="25"/>
      <c r="BE289" s="25"/>
      <c r="BF289" s="25"/>
    </row>
    <row r="290" spans="1:58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25"/>
      <c r="BD290" s="25"/>
      <c r="BE290" s="25"/>
      <c r="BF290" s="25"/>
    </row>
    <row r="291" spans="1:58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25"/>
      <c r="BD291" s="25"/>
      <c r="BE291" s="25"/>
      <c r="BF291" s="25"/>
    </row>
    <row r="292" spans="1:58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25"/>
      <c r="BD292" s="25"/>
      <c r="BE292" s="25"/>
      <c r="BF292" s="25"/>
    </row>
    <row r="293" spans="1:58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25"/>
      <c r="BD293" s="25"/>
      <c r="BE293" s="25"/>
      <c r="BF293" s="25"/>
    </row>
    <row r="294" spans="1:58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25"/>
      <c r="BD294" s="25"/>
      <c r="BE294" s="25"/>
      <c r="BF294" s="25"/>
    </row>
    <row r="295" spans="1:58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25"/>
      <c r="BD295" s="25"/>
      <c r="BE295" s="25"/>
      <c r="BF295" s="25"/>
    </row>
    <row r="296" spans="1:58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25"/>
      <c r="BD296" s="25"/>
      <c r="BE296" s="25"/>
      <c r="BF296" s="25"/>
    </row>
    <row r="297" spans="1:58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25"/>
      <c r="BD297" s="25"/>
      <c r="BE297" s="25"/>
      <c r="BF297" s="25"/>
    </row>
    <row r="298" spans="1:58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25"/>
      <c r="BD298" s="25"/>
      <c r="BE298" s="25"/>
      <c r="BF298" s="25"/>
    </row>
    <row r="299" spans="1:58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25"/>
      <c r="BD299" s="25"/>
      <c r="BE299" s="25"/>
      <c r="BF299" s="25"/>
    </row>
    <row r="300" spans="1:58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25"/>
      <c r="BD300" s="25"/>
      <c r="BE300" s="25"/>
      <c r="BF300" s="25"/>
    </row>
    <row r="301" spans="1:58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25"/>
      <c r="BD301" s="25"/>
      <c r="BE301" s="25"/>
      <c r="BF301" s="25"/>
    </row>
    <row r="302" spans="1:58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25"/>
      <c r="BD302" s="25"/>
      <c r="BE302" s="25"/>
      <c r="BF302" s="25"/>
    </row>
    <row r="303" spans="1:58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25"/>
      <c r="BD303" s="25"/>
      <c r="BE303" s="25"/>
      <c r="BF303" s="25"/>
    </row>
    <row r="304" spans="1:58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25"/>
      <c r="BD304" s="25"/>
      <c r="BE304" s="25"/>
      <c r="BF304" s="25"/>
    </row>
    <row r="305" spans="1:58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25"/>
      <c r="BD305" s="25"/>
      <c r="BE305" s="25"/>
      <c r="BF305" s="25"/>
    </row>
    <row r="306" spans="1:58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25"/>
      <c r="BD306" s="25"/>
      <c r="BE306" s="25"/>
      <c r="BF306" s="25"/>
    </row>
    <row r="307" spans="1:58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25"/>
      <c r="BD307" s="25"/>
      <c r="BE307" s="25"/>
      <c r="BF307" s="25"/>
    </row>
    <row r="308" spans="1:58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25"/>
      <c r="BD308" s="25"/>
      <c r="BE308" s="25"/>
      <c r="BF308" s="25"/>
    </row>
    <row r="309" spans="1:58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25"/>
      <c r="BD309" s="25"/>
      <c r="BE309" s="25"/>
      <c r="BF309" s="25"/>
    </row>
    <row r="310" spans="1:58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25"/>
      <c r="BD310" s="25"/>
      <c r="BE310" s="25"/>
      <c r="BF310" s="25"/>
    </row>
    <row r="311" spans="1:58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25"/>
      <c r="BD311" s="25"/>
      <c r="BE311" s="25"/>
      <c r="BF311" s="25"/>
    </row>
    <row r="312" spans="1:58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25"/>
      <c r="BD312" s="25"/>
      <c r="BE312" s="25"/>
      <c r="BF312" s="25"/>
    </row>
    <row r="313" spans="1:58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25"/>
      <c r="BD313" s="25"/>
      <c r="BE313" s="25"/>
      <c r="BF313" s="25"/>
    </row>
    <row r="314" spans="1:58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25"/>
      <c r="BD314" s="25"/>
      <c r="BE314" s="25"/>
      <c r="BF314" s="25"/>
    </row>
    <row r="315" spans="1:58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25"/>
      <c r="BD315" s="25"/>
      <c r="BE315" s="25"/>
      <c r="BF315" s="25"/>
    </row>
    <row r="316" spans="1:58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25"/>
      <c r="BD316" s="25"/>
      <c r="BE316" s="25"/>
      <c r="BF316" s="25"/>
    </row>
    <row r="317" spans="1:58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25"/>
      <c r="BD317" s="25"/>
      <c r="BE317" s="25"/>
      <c r="BF317" s="25"/>
    </row>
    <row r="318" spans="1:58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25"/>
      <c r="BD318" s="25"/>
      <c r="BE318" s="25"/>
      <c r="BF318" s="25"/>
    </row>
    <row r="319" spans="1:58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25"/>
      <c r="BD319" s="25"/>
      <c r="BE319" s="25"/>
      <c r="BF319" s="25"/>
    </row>
    <row r="320" spans="1:58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25"/>
      <c r="BD320" s="25"/>
      <c r="BE320" s="25"/>
      <c r="BF320" s="25"/>
    </row>
    <row r="321" spans="1:58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25"/>
      <c r="BD321" s="25"/>
      <c r="BE321" s="25"/>
      <c r="BF321" s="25"/>
    </row>
    <row r="322" spans="1:58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</row>
    <row r="323" spans="1:58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</row>
    <row r="324" spans="1:58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</row>
    <row r="325" spans="1:58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</row>
    <row r="326" spans="1:58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</row>
    <row r="327" spans="1:58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</row>
    <row r="328" spans="1:58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</row>
    <row r="329" spans="1:58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</row>
    <row r="330" spans="1:58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</row>
    <row r="331" spans="1:58" x14ac:dyDescent="0.2">
      <c r="B331" s="12"/>
    </row>
  </sheetData>
  <sheetProtection selectLockedCells="1" selectUnlockedCells="1"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honeticPr fontId="0" type="noConversion"/>
  <pageMargins left="0.18" right="0.5" top="0.72" bottom="0.13" header="0.5" footer="0.19"/>
  <pageSetup paperSize="9" scale="80" orientation="landscape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E106"/>
  <sheetViews>
    <sheetView topLeftCell="A2" zoomScale="90" zoomScaleNormal="90" workbookViewId="0">
      <pane xSplit="2" ySplit="1" topLeftCell="C93" activePane="bottomRight" state="frozen"/>
      <selection activeCell="A2" sqref="A2"/>
      <selection pane="topRight" activeCell="C2" sqref="C2"/>
      <selection pane="bottomLeft" activeCell="A3" sqref="A3"/>
      <selection pane="bottomRight" activeCell="H115" sqref="H115"/>
    </sheetView>
  </sheetViews>
  <sheetFormatPr defaultRowHeight="12.75" x14ac:dyDescent="0.2"/>
  <cols>
    <col min="1" max="1" width="5.140625" style="7" customWidth="1"/>
    <col min="2" max="2" width="44.28515625" style="3" customWidth="1"/>
    <col min="3" max="3" width="12.28515625" style="3" customWidth="1"/>
    <col min="4" max="4" width="11.7109375" style="3" customWidth="1"/>
    <col min="5" max="5" width="13.7109375" style="3" customWidth="1"/>
    <col min="6" max="16384" width="9.140625" style="3"/>
  </cols>
  <sheetData>
    <row r="1" spans="1:5" ht="44.25" customHeight="1" x14ac:dyDescent="0.2">
      <c r="A1" s="271" t="s">
        <v>66</v>
      </c>
      <c r="B1" s="272"/>
      <c r="C1" s="272"/>
      <c r="D1" s="272"/>
      <c r="E1" s="272"/>
    </row>
    <row r="2" spans="1:5" ht="86.25" customHeight="1" x14ac:dyDescent="0.2">
      <c r="A2" s="8"/>
      <c r="B2" s="2" t="s">
        <v>59</v>
      </c>
      <c r="C2" s="9" t="s">
        <v>51</v>
      </c>
      <c r="D2" s="1" t="s">
        <v>52</v>
      </c>
      <c r="E2" s="9" t="s">
        <v>53</v>
      </c>
    </row>
    <row r="3" spans="1:5" ht="15.75" x14ac:dyDescent="0.2">
      <c r="A3" s="108"/>
      <c r="B3" s="23" t="s">
        <v>254</v>
      </c>
      <c r="C3" s="15"/>
      <c r="D3" s="15"/>
      <c r="E3" s="16"/>
    </row>
    <row r="4" spans="1:5" ht="15.75" x14ac:dyDescent="0.2">
      <c r="A4" s="109">
        <v>1</v>
      </c>
      <c r="B4" s="109" t="s">
        <v>166</v>
      </c>
      <c r="C4" s="6"/>
      <c r="D4" s="6"/>
      <c r="E4" s="4">
        <v>1E-3</v>
      </c>
    </row>
    <row r="5" spans="1:5" ht="15.75" x14ac:dyDescent="0.2">
      <c r="A5" s="109">
        <v>2</v>
      </c>
      <c r="B5" s="109" t="s">
        <v>167</v>
      </c>
      <c r="C5" s="6"/>
      <c r="D5" s="6"/>
      <c r="E5" s="4">
        <v>5.6000000000000001E-2</v>
      </c>
    </row>
    <row r="6" spans="1:5" ht="15.75" x14ac:dyDescent="0.2">
      <c r="A6" s="109">
        <v>3</v>
      </c>
      <c r="B6" s="109" t="s">
        <v>168</v>
      </c>
      <c r="C6" s="6"/>
      <c r="D6" s="6"/>
      <c r="E6" s="4">
        <v>0.05</v>
      </c>
    </row>
    <row r="7" spans="1:5" ht="15.75" x14ac:dyDescent="0.2">
      <c r="A7" s="109">
        <v>4</v>
      </c>
      <c r="B7" s="109" t="s">
        <v>169</v>
      </c>
      <c r="C7" s="6"/>
      <c r="D7" s="6"/>
      <c r="E7" s="4">
        <v>4.7E-2</v>
      </c>
    </row>
    <row r="8" spans="1:5" ht="15.75" x14ac:dyDescent="0.2">
      <c r="A8" s="109">
        <v>5</v>
      </c>
      <c r="B8" s="109" t="s">
        <v>170</v>
      </c>
      <c r="C8" s="6"/>
      <c r="D8" s="6"/>
      <c r="E8" s="4">
        <v>0.01</v>
      </c>
    </row>
    <row r="9" spans="1:5" ht="15.75" x14ac:dyDescent="0.2">
      <c r="A9" s="109">
        <v>6</v>
      </c>
      <c r="B9" s="109" t="s">
        <v>174</v>
      </c>
      <c r="C9" s="6">
        <v>1</v>
      </c>
      <c r="D9" s="6">
        <v>37</v>
      </c>
      <c r="E9" s="4">
        <v>0.06</v>
      </c>
    </row>
    <row r="10" spans="1:5" ht="15.75" x14ac:dyDescent="0.2">
      <c r="A10" s="109">
        <v>7</v>
      </c>
      <c r="B10" s="109" t="s">
        <v>171</v>
      </c>
      <c r="C10" s="6"/>
      <c r="D10" s="6"/>
      <c r="E10" s="4">
        <v>0.02</v>
      </c>
    </row>
    <row r="11" spans="1:5" ht="15.75" x14ac:dyDescent="0.2">
      <c r="A11" s="109">
        <v>8</v>
      </c>
      <c r="B11" s="109" t="s">
        <v>172</v>
      </c>
      <c r="C11" s="6">
        <v>1</v>
      </c>
      <c r="D11" s="6">
        <v>29</v>
      </c>
      <c r="E11" s="4">
        <v>0.01</v>
      </c>
    </row>
    <row r="12" spans="1:5" ht="15.75" x14ac:dyDescent="0.2">
      <c r="A12" s="109">
        <v>9</v>
      </c>
      <c r="B12" s="109" t="s">
        <v>173</v>
      </c>
      <c r="C12" s="6"/>
      <c r="D12" s="6"/>
      <c r="E12" s="4">
        <v>1.6E-2</v>
      </c>
    </row>
    <row r="13" spans="1:5" ht="15.75" x14ac:dyDescent="0.2">
      <c r="A13" s="26"/>
      <c r="B13" s="30"/>
      <c r="C13" s="6"/>
      <c r="D13" s="6"/>
      <c r="E13" s="4"/>
    </row>
    <row r="14" spans="1:5" ht="15.75" x14ac:dyDescent="0.2">
      <c r="A14" s="31"/>
      <c r="B14" s="23" t="s">
        <v>175</v>
      </c>
      <c r="C14" s="15"/>
      <c r="D14" s="15"/>
      <c r="E14" s="16"/>
    </row>
    <row r="15" spans="1:5" ht="15.75" x14ac:dyDescent="0.2">
      <c r="A15" s="109">
        <v>10</v>
      </c>
      <c r="B15" s="109" t="s">
        <v>176</v>
      </c>
      <c r="C15" s="6"/>
      <c r="D15" s="6"/>
      <c r="E15" s="4">
        <v>0</v>
      </c>
    </row>
    <row r="16" spans="1:5" ht="15.75" x14ac:dyDescent="0.2">
      <c r="A16" s="109">
        <v>11</v>
      </c>
      <c r="B16" s="109" t="s">
        <v>193</v>
      </c>
      <c r="C16" s="6"/>
      <c r="D16" s="6"/>
      <c r="E16" s="4">
        <v>0.05</v>
      </c>
    </row>
    <row r="17" spans="1:5" ht="15.75" x14ac:dyDescent="0.2">
      <c r="A17" s="109">
        <v>12</v>
      </c>
      <c r="B17" s="109" t="s">
        <v>177</v>
      </c>
      <c r="C17" s="6"/>
      <c r="D17" s="6"/>
      <c r="E17" s="4">
        <v>5.8000000000000003E-2</v>
      </c>
    </row>
    <row r="18" spans="1:5" ht="15.75" x14ac:dyDescent="0.2">
      <c r="A18" s="109">
        <v>13</v>
      </c>
      <c r="B18" s="109" t="s">
        <v>178</v>
      </c>
      <c r="C18" s="6">
        <v>2</v>
      </c>
      <c r="D18" s="6">
        <v>78</v>
      </c>
      <c r="E18" s="4">
        <v>4.7E-2</v>
      </c>
    </row>
    <row r="19" spans="1:5" ht="15.75" x14ac:dyDescent="0.2">
      <c r="A19" s="109">
        <v>14</v>
      </c>
      <c r="B19" s="109" t="s">
        <v>194</v>
      </c>
      <c r="C19" s="6"/>
      <c r="D19" s="6"/>
      <c r="E19" s="4">
        <v>6.5000000000000002E-2</v>
      </c>
    </row>
    <row r="20" spans="1:5" ht="15.75" x14ac:dyDescent="0.2">
      <c r="A20" s="109">
        <v>15</v>
      </c>
      <c r="B20" s="109" t="s">
        <v>179</v>
      </c>
      <c r="C20" s="6"/>
      <c r="D20" s="6"/>
      <c r="E20" s="4">
        <v>4.1000000000000002E-2</v>
      </c>
    </row>
    <row r="21" spans="1:5" ht="15.75" x14ac:dyDescent="0.2">
      <c r="A21" s="109">
        <v>16</v>
      </c>
      <c r="B21" s="109" t="s">
        <v>180</v>
      </c>
      <c r="C21" s="6"/>
      <c r="D21" s="6"/>
      <c r="E21" s="4">
        <v>1.4999999999999999E-2</v>
      </c>
    </row>
    <row r="22" spans="1:5" ht="15.75" x14ac:dyDescent="0.2">
      <c r="A22" s="109">
        <v>17</v>
      </c>
      <c r="B22" s="109" t="s">
        <v>181</v>
      </c>
      <c r="C22" s="6"/>
      <c r="D22" s="6"/>
      <c r="E22" s="4">
        <v>0</v>
      </c>
    </row>
    <row r="23" spans="1:5" ht="15.75" x14ac:dyDescent="0.2">
      <c r="A23" s="109">
        <v>18</v>
      </c>
      <c r="B23" s="109" t="s">
        <v>195</v>
      </c>
      <c r="C23" s="6"/>
      <c r="D23" s="6"/>
      <c r="E23" s="4">
        <v>7.0999999999999994E-2</v>
      </c>
    </row>
    <row r="24" spans="1:5" ht="15.75" x14ac:dyDescent="0.2">
      <c r="A24" s="109">
        <v>19</v>
      </c>
      <c r="B24" s="109" t="s">
        <v>196</v>
      </c>
      <c r="C24" s="6">
        <v>1</v>
      </c>
      <c r="D24" s="6">
        <v>9</v>
      </c>
      <c r="E24" s="4">
        <v>0.02</v>
      </c>
    </row>
    <row r="25" spans="1:5" ht="15.75" x14ac:dyDescent="0.2">
      <c r="A25" s="109">
        <v>20</v>
      </c>
      <c r="B25" s="109" t="s">
        <v>255</v>
      </c>
      <c r="C25" s="6"/>
      <c r="D25" s="6"/>
      <c r="E25" s="4">
        <v>1.0999999999999999E-2</v>
      </c>
    </row>
    <row r="26" spans="1:5" ht="15.75" x14ac:dyDescent="0.2">
      <c r="A26" s="109">
        <v>21</v>
      </c>
      <c r="B26" s="109" t="s">
        <v>256</v>
      </c>
      <c r="C26" s="6"/>
      <c r="D26" s="6"/>
      <c r="E26" s="4">
        <v>0.10199999999999999</v>
      </c>
    </row>
    <row r="27" spans="1:5" ht="15.75" x14ac:dyDescent="0.2">
      <c r="A27" s="109">
        <v>22</v>
      </c>
      <c r="B27" s="109" t="s">
        <v>182</v>
      </c>
      <c r="C27" s="6"/>
      <c r="D27" s="6"/>
      <c r="E27" s="4">
        <v>4.4000000000000003E-3</v>
      </c>
    </row>
    <row r="28" spans="1:5" ht="15.75" x14ac:dyDescent="0.2">
      <c r="A28" s="109">
        <v>23</v>
      </c>
      <c r="B28" s="109" t="s">
        <v>183</v>
      </c>
      <c r="C28" s="6"/>
      <c r="D28" s="6"/>
      <c r="E28" s="4">
        <v>0</v>
      </c>
    </row>
    <row r="29" spans="1:5" ht="15.75" x14ac:dyDescent="0.2">
      <c r="A29" s="109">
        <v>24</v>
      </c>
      <c r="B29" s="109" t="s">
        <v>184</v>
      </c>
      <c r="C29" s="6"/>
      <c r="D29" s="6"/>
      <c r="E29" s="4">
        <v>4.9000000000000002E-2</v>
      </c>
    </row>
    <row r="30" spans="1:5" ht="15.75" x14ac:dyDescent="0.2">
      <c r="A30" s="109">
        <v>25</v>
      </c>
      <c r="B30" s="109" t="s">
        <v>197</v>
      </c>
      <c r="C30" s="17"/>
      <c r="D30" s="17"/>
      <c r="E30" s="18">
        <v>1.9599999999999999E-2</v>
      </c>
    </row>
    <row r="31" spans="1:5" ht="15.75" x14ac:dyDescent="0.2">
      <c r="A31" s="109">
        <v>26</v>
      </c>
      <c r="B31" s="109" t="s">
        <v>185</v>
      </c>
      <c r="C31" s="6"/>
      <c r="D31" s="6"/>
      <c r="E31" s="4">
        <v>0</v>
      </c>
    </row>
    <row r="32" spans="1:5" ht="15.75" x14ac:dyDescent="0.2">
      <c r="A32" s="109">
        <v>27</v>
      </c>
      <c r="B32" s="109" t="s">
        <v>186</v>
      </c>
      <c r="C32" s="6"/>
      <c r="D32" s="6"/>
      <c r="E32" s="4">
        <v>1.9E-2</v>
      </c>
    </row>
    <row r="33" spans="1:5" ht="15.75" x14ac:dyDescent="0.2">
      <c r="A33" s="109">
        <v>28</v>
      </c>
      <c r="B33" s="110" t="s">
        <v>187</v>
      </c>
      <c r="C33" s="6">
        <v>2</v>
      </c>
      <c r="D33" s="6">
        <v>70</v>
      </c>
      <c r="E33" s="4">
        <v>0.06</v>
      </c>
    </row>
    <row r="34" spans="1:5" ht="15.75" x14ac:dyDescent="0.2">
      <c r="A34" s="26"/>
      <c r="B34" s="30"/>
      <c r="C34" s="6"/>
      <c r="D34" s="6"/>
      <c r="E34" s="4"/>
    </row>
    <row r="35" spans="1:5" ht="15.75" x14ac:dyDescent="0.2">
      <c r="A35" s="32"/>
      <c r="B35" s="23" t="s">
        <v>257</v>
      </c>
      <c r="C35" s="15"/>
      <c r="D35" s="15"/>
      <c r="E35" s="16"/>
    </row>
    <row r="36" spans="1:5" ht="15.75" x14ac:dyDescent="0.2">
      <c r="A36" s="110">
        <v>29</v>
      </c>
      <c r="B36" s="110" t="s">
        <v>219</v>
      </c>
      <c r="C36" s="6"/>
      <c r="D36" s="6"/>
      <c r="E36" s="4">
        <v>5.8000000000000003E-2</v>
      </c>
    </row>
    <row r="37" spans="1:5" ht="15.75" x14ac:dyDescent="0.2">
      <c r="A37" s="110">
        <v>30</v>
      </c>
      <c r="B37" s="110" t="s">
        <v>188</v>
      </c>
      <c r="C37" s="17">
        <v>3</v>
      </c>
      <c r="D37" s="17">
        <v>18</v>
      </c>
      <c r="E37" s="18">
        <v>1.2999999999999999E-2</v>
      </c>
    </row>
    <row r="38" spans="1:5" ht="15.75" x14ac:dyDescent="0.2">
      <c r="A38" s="110">
        <v>31</v>
      </c>
      <c r="B38" s="110" t="s">
        <v>189</v>
      </c>
      <c r="C38" s="17"/>
      <c r="D38" s="17"/>
      <c r="E38" s="18">
        <v>1.7999999999999999E-2</v>
      </c>
    </row>
    <row r="39" spans="1:5" ht="15.75" x14ac:dyDescent="0.2">
      <c r="A39" s="110">
        <v>32</v>
      </c>
      <c r="B39" s="110" t="s">
        <v>190</v>
      </c>
      <c r="C39" s="17"/>
      <c r="D39" s="17"/>
      <c r="E39" s="18">
        <v>5.0000000000000001E-3</v>
      </c>
    </row>
    <row r="40" spans="1:5" ht="15.75" x14ac:dyDescent="0.2">
      <c r="A40" s="110">
        <v>33</v>
      </c>
      <c r="B40" s="110" t="s">
        <v>191</v>
      </c>
      <c r="C40" s="17"/>
      <c r="D40" s="17"/>
      <c r="E40" s="18">
        <v>7.0000000000000001E-3</v>
      </c>
    </row>
    <row r="41" spans="1:5" ht="15.75" x14ac:dyDescent="0.2">
      <c r="A41" s="110">
        <v>34</v>
      </c>
      <c r="B41" s="110" t="s">
        <v>221</v>
      </c>
      <c r="C41" s="17">
        <v>10</v>
      </c>
      <c r="D41" s="17">
        <v>613</v>
      </c>
      <c r="E41" s="18">
        <v>4.2999999999999997E-2</v>
      </c>
    </row>
    <row r="42" spans="1:5" ht="15.75" x14ac:dyDescent="0.2">
      <c r="A42" s="110">
        <v>35</v>
      </c>
      <c r="B42" s="110" t="s">
        <v>201</v>
      </c>
      <c r="C42" s="17"/>
      <c r="D42" s="17"/>
      <c r="E42" s="18">
        <v>5.0000000000000001E-3</v>
      </c>
    </row>
    <row r="43" spans="1:5" ht="15.75" x14ac:dyDescent="0.2">
      <c r="A43" s="110">
        <v>36</v>
      </c>
      <c r="B43" s="110" t="s">
        <v>222</v>
      </c>
      <c r="C43" s="17"/>
      <c r="D43" s="17"/>
      <c r="E43" s="18">
        <v>0.06</v>
      </c>
    </row>
    <row r="44" spans="1:5" ht="15.75" x14ac:dyDescent="0.2">
      <c r="A44" s="110">
        <v>37</v>
      </c>
      <c r="B44" s="110" t="s">
        <v>202</v>
      </c>
      <c r="C44" s="17"/>
      <c r="D44" s="17"/>
      <c r="E44" s="18">
        <v>2.3E-2</v>
      </c>
    </row>
    <row r="45" spans="1:5" ht="15.75" x14ac:dyDescent="0.2">
      <c r="A45" s="110">
        <v>38</v>
      </c>
      <c r="B45" s="110" t="s">
        <v>203</v>
      </c>
      <c r="C45" s="6"/>
      <c r="D45" s="6"/>
      <c r="E45" s="4">
        <v>1.6E-2</v>
      </c>
    </row>
    <row r="46" spans="1:5" ht="15.75" x14ac:dyDescent="0.2">
      <c r="A46" s="110">
        <v>39</v>
      </c>
      <c r="B46" s="110" t="s">
        <v>204</v>
      </c>
      <c r="C46" s="6">
        <v>9</v>
      </c>
      <c r="D46" s="6">
        <v>1680</v>
      </c>
      <c r="E46" s="4">
        <v>0.05</v>
      </c>
    </row>
    <row r="47" spans="1:5" ht="15.75" x14ac:dyDescent="0.2">
      <c r="A47" s="110">
        <v>40</v>
      </c>
      <c r="B47" s="110" t="s">
        <v>205</v>
      </c>
      <c r="C47" s="6"/>
      <c r="D47" s="6"/>
      <c r="E47" s="4">
        <v>1.9E-2</v>
      </c>
    </row>
    <row r="48" spans="1:5" ht="15.75" x14ac:dyDescent="0.2">
      <c r="A48" s="110">
        <v>41</v>
      </c>
      <c r="B48" s="110" t="s">
        <v>225</v>
      </c>
      <c r="C48" s="6"/>
      <c r="D48" s="6"/>
      <c r="E48" s="4">
        <v>0</v>
      </c>
    </row>
    <row r="49" spans="1:5" ht="15.75" x14ac:dyDescent="0.2">
      <c r="A49" s="110">
        <v>42</v>
      </c>
      <c r="B49" s="110" t="s">
        <v>192</v>
      </c>
      <c r="C49" s="6"/>
      <c r="D49" s="6"/>
      <c r="E49" s="4">
        <v>0.03</v>
      </c>
    </row>
    <row r="50" spans="1:5" ht="15.75" x14ac:dyDescent="0.2">
      <c r="A50" s="26"/>
      <c r="B50" s="30"/>
      <c r="C50" s="6"/>
      <c r="D50" s="6"/>
      <c r="E50" s="4"/>
    </row>
    <row r="51" spans="1:5" ht="15.75" x14ac:dyDescent="0.2">
      <c r="A51" s="31"/>
      <c r="B51" s="23" t="s">
        <v>258</v>
      </c>
      <c r="C51" s="15"/>
      <c r="D51" s="15"/>
      <c r="E51" s="16"/>
    </row>
    <row r="52" spans="1:5" ht="15.75" x14ac:dyDescent="0.2">
      <c r="A52" s="109">
        <v>43</v>
      </c>
      <c r="B52" s="109" t="s">
        <v>207</v>
      </c>
      <c r="C52" s="6"/>
      <c r="D52" s="6"/>
      <c r="E52" s="4">
        <v>0.05</v>
      </c>
    </row>
    <row r="53" spans="1:5" ht="15.75" x14ac:dyDescent="0.2">
      <c r="A53" s="109">
        <v>44</v>
      </c>
      <c r="B53" s="109" t="s">
        <v>198</v>
      </c>
      <c r="C53" s="6"/>
      <c r="D53" s="6"/>
      <c r="E53" s="4">
        <v>6.0999999999999999E-2</v>
      </c>
    </row>
    <row r="54" spans="1:5" ht="15.75" x14ac:dyDescent="0.2">
      <c r="A54" s="109">
        <v>45</v>
      </c>
      <c r="B54" s="109" t="s">
        <v>199</v>
      </c>
      <c r="C54" s="17">
        <v>2</v>
      </c>
      <c r="D54" s="17">
        <v>216</v>
      </c>
      <c r="E54" s="18">
        <v>2.8000000000000001E-2</v>
      </c>
    </row>
    <row r="55" spans="1:5" ht="15.75" x14ac:dyDescent="0.2">
      <c r="A55" s="109">
        <v>46</v>
      </c>
      <c r="B55" s="109" t="s">
        <v>200</v>
      </c>
      <c r="C55" s="6"/>
      <c r="D55" s="6"/>
      <c r="E55" s="4">
        <v>4.4999999999999998E-2</v>
      </c>
    </row>
    <row r="56" spans="1:5" ht="15.75" x14ac:dyDescent="0.2">
      <c r="A56" s="109">
        <v>47</v>
      </c>
      <c r="B56" s="109" t="s">
        <v>212</v>
      </c>
      <c r="C56" s="6"/>
      <c r="D56" s="6"/>
      <c r="E56" s="4">
        <v>1.5299999999999999E-2</v>
      </c>
    </row>
    <row r="57" spans="1:5" ht="15.75" x14ac:dyDescent="0.2">
      <c r="A57" s="109">
        <v>48</v>
      </c>
      <c r="B57" s="109" t="s">
        <v>259</v>
      </c>
      <c r="C57" s="6"/>
      <c r="D57" s="6"/>
      <c r="E57" s="4">
        <v>4.3999999999999997E-2</v>
      </c>
    </row>
    <row r="58" spans="1:5" ht="15.75" x14ac:dyDescent="0.2">
      <c r="A58" s="109">
        <v>49</v>
      </c>
      <c r="B58" s="109" t="s">
        <v>217</v>
      </c>
      <c r="C58" s="6"/>
      <c r="D58" s="6"/>
      <c r="E58" s="4">
        <v>0.06</v>
      </c>
    </row>
    <row r="59" spans="1:5" ht="15.75" x14ac:dyDescent="0.2">
      <c r="A59" s="110">
        <v>50</v>
      </c>
      <c r="B59" s="110" t="s">
        <v>213</v>
      </c>
      <c r="C59" s="6"/>
      <c r="D59" s="6"/>
      <c r="E59" s="4">
        <v>0.06</v>
      </c>
    </row>
    <row r="60" spans="1:5" ht="15.75" x14ac:dyDescent="0.2">
      <c r="A60" s="28"/>
      <c r="B60" s="30"/>
      <c r="C60" s="6"/>
      <c r="D60" s="6"/>
      <c r="E60" s="4"/>
    </row>
    <row r="61" spans="1:5" ht="15.75" x14ac:dyDescent="0.2">
      <c r="A61" s="32"/>
      <c r="B61" s="23" t="s">
        <v>206</v>
      </c>
      <c r="C61" s="15"/>
      <c r="D61" s="15"/>
      <c r="E61" s="16"/>
    </row>
    <row r="62" spans="1:5" ht="15.75" x14ac:dyDescent="0.2">
      <c r="A62" s="109">
        <v>51</v>
      </c>
      <c r="B62" s="109" t="s">
        <v>208</v>
      </c>
      <c r="C62" s="6"/>
      <c r="D62" s="6"/>
      <c r="E62" s="4">
        <v>2.3E-2</v>
      </c>
    </row>
    <row r="63" spans="1:5" ht="15.75" x14ac:dyDescent="0.2">
      <c r="A63" s="109">
        <v>52</v>
      </c>
      <c r="B63" s="109" t="s">
        <v>209</v>
      </c>
      <c r="C63" s="6"/>
      <c r="D63" s="6"/>
      <c r="E63" s="4">
        <v>0.32</v>
      </c>
    </row>
    <row r="64" spans="1:5" ht="15.75" x14ac:dyDescent="0.2">
      <c r="A64" s="109">
        <v>53</v>
      </c>
      <c r="B64" s="109" t="s">
        <v>210</v>
      </c>
      <c r="C64" s="6"/>
      <c r="D64" s="6"/>
      <c r="E64" s="4">
        <v>0.03</v>
      </c>
    </row>
    <row r="65" spans="1:5" ht="15.75" x14ac:dyDescent="0.2">
      <c r="A65" s="109">
        <v>54</v>
      </c>
      <c r="B65" s="109" t="s">
        <v>211</v>
      </c>
      <c r="C65" s="6"/>
      <c r="D65" s="6"/>
      <c r="E65" s="4">
        <v>3.3000000000000002E-2</v>
      </c>
    </row>
    <row r="66" spans="1:5" ht="15.75" x14ac:dyDescent="0.2">
      <c r="A66" s="109">
        <v>55</v>
      </c>
      <c r="B66" s="109" t="s">
        <v>214</v>
      </c>
      <c r="C66" s="165"/>
      <c r="D66" s="165"/>
      <c r="E66" s="166">
        <v>4.9000000000000002E-2</v>
      </c>
    </row>
    <row r="67" spans="1:5" ht="15.75" x14ac:dyDescent="0.2">
      <c r="A67" s="109">
        <v>56</v>
      </c>
      <c r="B67" s="109" t="s">
        <v>215</v>
      </c>
      <c r="C67" s="6">
        <v>1</v>
      </c>
      <c r="D67" s="6">
        <v>32</v>
      </c>
      <c r="E67" s="4">
        <v>1.4999999999999999E-2</v>
      </c>
    </row>
    <row r="68" spans="1:5" ht="15.75" x14ac:dyDescent="0.2">
      <c r="A68" s="110">
        <v>57</v>
      </c>
      <c r="B68" s="110" t="s">
        <v>216</v>
      </c>
      <c r="C68" s="6"/>
      <c r="D68" s="6"/>
      <c r="E68" s="4">
        <v>4.7E-2</v>
      </c>
    </row>
    <row r="69" spans="1:5" ht="15.75" x14ac:dyDescent="0.2">
      <c r="A69" s="26"/>
      <c r="B69" s="30"/>
      <c r="C69" s="6"/>
      <c r="D69" s="6"/>
      <c r="E69" s="4"/>
    </row>
    <row r="70" spans="1:5" ht="15.75" x14ac:dyDescent="0.2">
      <c r="A70" s="31"/>
      <c r="B70" s="23" t="s">
        <v>218</v>
      </c>
      <c r="C70" s="15"/>
      <c r="D70" s="15"/>
      <c r="E70" s="16"/>
    </row>
    <row r="71" spans="1:5" s="14" customFormat="1" ht="15.75" x14ac:dyDescent="0.2">
      <c r="A71" s="109">
        <v>58</v>
      </c>
      <c r="B71" s="109" t="s">
        <v>220</v>
      </c>
      <c r="C71" s="17"/>
      <c r="D71" s="17"/>
      <c r="E71" s="18">
        <v>0.05</v>
      </c>
    </row>
    <row r="72" spans="1:5" ht="15.75" x14ac:dyDescent="0.2">
      <c r="A72" s="109">
        <v>59</v>
      </c>
      <c r="B72" s="109" t="s">
        <v>223</v>
      </c>
      <c r="C72" s="6"/>
      <c r="D72" s="6"/>
      <c r="E72" s="4"/>
    </row>
    <row r="73" spans="1:5" ht="15.75" x14ac:dyDescent="0.2">
      <c r="A73" s="109">
        <v>60</v>
      </c>
      <c r="B73" s="109" t="s">
        <v>224</v>
      </c>
      <c r="C73" s="6"/>
      <c r="D73" s="6"/>
      <c r="E73" s="4">
        <v>7.4999999999999997E-2</v>
      </c>
    </row>
    <row r="74" spans="1:5" ht="15.75" x14ac:dyDescent="0.2">
      <c r="A74" s="109">
        <v>61</v>
      </c>
      <c r="B74" s="109" t="s">
        <v>260</v>
      </c>
      <c r="C74" s="6"/>
      <c r="D74" s="6"/>
      <c r="E74" s="4">
        <v>0.35</v>
      </c>
    </row>
    <row r="75" spans="1:5" ht="15.75" x14ac:dyDescent="0.2">
      <c r="A75" s="110">
        <v>62</v>
      </c>
      <c r="B75" s="110" t="s">
        <v>226</v>
      </c>
      <c r="C75" s="6"/>
      <c r="D75" s="6"/>
      <c r="E75" s="4">
        <v>1.4999999999999999E-2</v>
      </c>
    </row>
    <row r="76" spans="1:5" ht="15.75" x14ac:dyDescent="0.2">
      <c r="A76" s="26"/>
      <c r="B76" s="30"/>
      <c r="C76" s="6"/>
      <c r="D76" s="6"/>
      <c r="E76" s="4"/>
    </row>
    <row r="77" spans="1:5" ht="15.75" x14ac:dyDescent="0.2">
      <c r="A77" s="31"/>
      <c r="B77" s="23" t="s">
        <v>261</v>
      </c>
      <c r="C77" s="15"/>
      <c r="D77" s="15"/>
      <c r="E77" s="16"/>
    </row>
    <row r="78" spans="1:5" ht="15.75" x14ac:dyDescent="0.2">
      <c r="A78" s="109">
        <v>63</v>
      </c>
      <c r="B78" s="109" t="s">
        <v>227</v>
      </c>
      <c r="C78" s="6"/>
      <c r="D78" s="6"/>
      <c r="E78" s="4">
        <v>0.13</v>
      </c>
    </row>
    <row r="79" spans="1:5" ht="15.75" x14ac:dyDescent="0.2">
      <c r="A79" s="109">
        <v>64</v>
      </c>
      <c r="B79" s="109" t="s">
        <v>228</v>
      </c>
      <c r="C79" s="6"/>
      <c r="D79" s="6"/>
      <c r="E79" s="4">
        <v>0</v>
      </c>
    </row>
    <row r="80" spans="1:5" ht="15.75" x14ac:dyDescent="0.2">
      <c r="A80" s="109">
        <v>65</v>
      </c>
      <c r="B80" s="109" t="s">
        <v>235</v>
      </c>
      <c r="C80" s="165">
        <v>6</v>
      </c>
      <c r="D80" s="165">
        <v>91</v>
      </c>
      <c r="E80" s="166">
        <v>0.05</v>
      </c>
    </row>
    <row r="81" spans="1:5" ht="15.75" x14ac:dyDescent="0.2">
      <c r="A81" s="109">
        <v>66</v>
      </c>
      <c r="B81" s="109" t="s">
        <v>229</v>
      </c>
      <c r="C81" s="6">
        <v>7</v>
      </c>
      <c r="D81" s="6">
        <v>875</v>
      </c>
      <c r="E81" s="4">
        <v>4.3999999999999997E-2</v>
      </c>
    </row>
    <row r="82" spans="1:5" ht="15.75" x14ac:dyDescent="0.2">
      <c r="A82" s="109">
        <v>67</v>
      </c>
      <c r="B82" s="109" t="s">
        <v>236</v>
      </c>
      <c r="C82" s="6">
        <v>1</v>
      </c>
      <c r="D82" s="6">
        <v>43</v>
      </c>
      <c r="E82" s="4">
        <v>4.2999999999999997E-2</v>
      </c>
    </row>
    <row r="83" spans="1:5" ht="15.75" x14ac:dyDescent="0.2">
      <c r="A83" s="109">
        <v>68</v>
      </c>
      <c r="B83" s="109" t="s">
        <v>230</v>
      </c>
      <c r="C83" s="6"/>
      <c r="D83" s="6"/>
      <c r="E83" s="4">
        <v>3.3000000000000002E-2</v>
      </c>
    </row>
    <row r="84" spans="1:5" ht="15.75" x14ac:dyDescent="0.2">
      <c r="A84" s="109">
        <v>69</v>
      </c>
      <c r="B84" s="109" t="s">
        <v>231</v>
      </c>
      <c r="C84" s="6">
        <v>2</v>
      </c>
      <c r="D84" s="6">
        <v>149</v>
      </c>
      <c r="E84" s="4">
        <v>4.2000000000000003E-2</v>
      </c>
    </row>
    <row r="85" spans="1:5" ht="15.75" x14ac:dyDescent="0.2">
      <c r="A85" s="109">
        <v>70</v>
      </c>
      <c r="B85" s="109" t="s">
        <v>232</v>
      </c>
      <c r="C85" s="6">
        <v>1</v>
      </c>
      <c r="D85" s="6">
        <v>126</v>
      </c>
      <c r="E85" s="4">
        <v>0.02</v>
      </c>
    </row>
    <row r="86" spans="1:5" ht="15.75" x14ac:dyDescent="0.2">
      <c r="A86" s="109">
        <v>71</v>
      </c>
      <c r="B86" s="109" t="s">
        <v>237</v>
      </c>
      <c r="C86" s="6"/>
      <c r="D86" s="6"/>
      <c r="E86" s="4"/>
    </row>
    <row r="87" spans="1:5" ht="15.75" x14ac:dyDescent="0.2">
      <c r="A87" s="110">
        <v>72</v>
      </c>
      <c r="B87" s="110" t="s">
        <v>238</v>
      </c>
      <c r="C87" s="6"/>
      <c r="D87" s="6"/>
      <c r="E87" s="4">
        <v>0</v>
      </c>
    </row>
    <row r="88" spans="1:5" s="7" customFormat="1" ht="15.75" x14ac:dyDescent="0.2">
      <c r="A88" s="28"/>
      <c r="B88" s="167"/>
      <c r="C88" s="165"/>
      <c r="D88" s="165"/>
      <c r="E88" s="166"/>
    </row>
    <row r="89" spans="1:5" ht="15.75" x14ac:dyDescent="0.2">
      <c r="A89" s="32"/>
      <c r="B89" s="23" t="s">
        <v>239</v>
      </c>
      <c r="C89" s="15"/>
      <c r="D89" s="15"/>
      <c r="E89" s="16"/>
    </row>
    <row r="90" spans="1:5" ht="15.75" x14ac:dyDescent="0.2">
      <c r="A90" s="109">
        <v>73</v>
      </c>
      <c r="B90" s="109" t="s">
        <v>240</v>
      </c>
      <c r="C90" s="6"/>
      <c r="D90" s="6"/>
      <c r="E90" s="4">
        <v>6.0000000000000001E-3</v>
      </c>
    </row>
    <row r="91" spans="1:5" ht="15.75" x14ac:dyDescent="0.2">
      <c r="A91" s="109">
        <v>74</v>
      </c>
      <c r="B91" s="109" t="s">
        <v>233</v>
      </c>
      <c r="C91" s="6">
        <v>2</v>
      </c>
      <c r="D91" s="6">
        <v>85</v>
      </c>
      <c r="E91" s="4">
        <v>0.03</v>
      </c>
    </row>
    <row r="92" spans="1:5" ht="15.75" x14ac:dyDescent="0.2">
      <c r="A92" s="109">
        <v>75</v>
      </c>
      <c r="B92" s="109" t="s">
        <v>241</v>
      </c>
      <c r="C92" s="6"/>
      <c r="D92" s="6"/>
      <c r="E92" s="4">
        <v>0.02</v>
      </c>
    </row>
    <row r="93" spans="1:5" ht="15.75" x14ac:dyDescent="0.2">
      <c r="A93" s="109">
        <v>76</v>
      </c>
      <c r="B93" s="109" t="s">
        <v>234</v>
      </c>
      <c r="C93" s="6"/>
      <c r="D93" s="6"/>
      <c r="E93" s="4">
        <v>2.06E-2</v>
      </c>
    </row>
    <row r="94" spans="1:5" ht="15.75" x14ac:dyDescent="0.2">
      <c r="A94" s="109">
        <v>77</v>
      </c>
      <c r="B94" s="109" t="s">
        <v>242</v>
      </c>
      <c r="C94" s="6"/>
      <c r="D94" s="6"/>
      <c r="E94" s="4"/>
    </row>
    <row r="95" spans="1:5" ht="15.75" x14ac:dyDescent="0.2">
      <c r="A95" s="109">
        <v>78</v>
      </c>
      <c r="B95" s="109" t="s">
        <v>243</v>
      </c>
      <c r="C95" s="6"/>
      <c r="D95" s="6"/>
      <c r="E95" s="4">
        <v>1.2999999999999999E-2</v>
      </c>
    </row>
    <row r="96" spans="1:5" s="7" customFormat="1" ht="15.75" x14ac:dyDescent="0.2">
      <c r="A96" s="164">
        <v>79</v>
      </c>
      <c r="B96" s="164" t="s">
        <v>244</v>
      </c>
      <c r="C96" s="165"/>
      <c r="D96" s="165"/>
      <c r="E96" s="166">
        <v>0.05</v>
      </c>
    </row>
    <row r="97" spans="1:5" ht="15.75" x14ac:dyDescent="0.2">
      <c r="A97" s="109">
        <v>80</v>
      </c>
      <c r="B97" s="109" t="s">
        <v>245</v>
      </c>
      <c r="C97" s="6"/>
      <c r="D97" s="6"/>
      <c r="E97" s="4">
        <v>5.1999999999999998E-2</v>
      </c>
    </row>
    <row r="98" spans="1:5" ht="15.75" x14ac:dyDescent="0.2">
      <c r="A98" s="109">
        <v>81</v>
      </c>
      <c r="B98" s="109" t="s">
        <v>262</v>
      </c>
      <c r="C98" s="6"/>
      <c r="D98" s="6"/>
      <c r="E98" s="4">
        <v>0.01</v>
      </c>
    </row>
    <row r="99" spans="1:5" s="14" customFormat="1" ht="15.75" x14ac:dyDescent="0.2">
      <c r="A99" s="109">
        <v>82</v>
      </c>
      <c r="B99" s="110" t="s">
        <v>246</v>
      </c>
      <c r="C99" s="17"/>
      <c r="D99" s="17"/>
      <c r="E99" s="18">
        <v>0.01</v>
      </c>
    </row>
    <row r="100" spans="1:5" ht="15.75" x14ac:dyDescent="0.2">
      <c r="A100" s="28"/>
      <c r="B100" s="30"/>
      <c r="C100" s="6"/>
      <c r="D100" s="6"/>
      <c r="E100" s="4"/>
    </row>
    <row r="101" spans="1:5" ht="15.75" x14ac:dyDescent="0.2">
      <c r="A101" s="127"/>
      <c r="B101" s="128" t="s">
        <v>71</v>
      </c>
      <c r="C101" s="162">
        <f>SUM(C4:C99)</f>
        <v>51</v>
      </c>
      <c r="D101" s="162">
        <f>SUM(D4:D99)</f>
        <v>4151</v>
      </c>
      <c r="E101" s="163">
        <f>AVERAGE(E4:E99)</f>
        <v>4.0416455696202516E-2</v>
      </c>
    </row>
    <row r="102" spans="1:5" ht="15.75" x14ac:dyDescent="0.2">
      <c r="A102" s="158"/>
      <c r="B102" s="159"/>
      <c r="C102" s="160"/>
      <c r="D102" s="160"/>
      <c r="E102" s="161"/>
    </row>
    <row r="103" spans="1:5" ht="15.75" x14ac:dyDescent="0.2">
      <c r="A103" s="148"/>
      <c r="B103" s="149"/>
      <c r="C103" s="150"/>
      <c r="D103" s="150"/>
      <c r="E103" s="151"/>
    </row>
    <row r="104" spans="1:5" ht="18.75" customHeight="1" x14ac:dyDescent="0.2">
      <c r="A104" s="148"/>
      <c r="B104" s="149"/>
      <c r="C104" s="152"/>
      <c r="D104" s="152"/>
      <c r="E104" s="153"/>
    </row>
    <row r="105" spans="1:5" ht="18.75" customHeight="1" x14ac:dyDescent="0.2">
      <c r="B105" s="154"/>
      <c r="C105" s="155"/>
      <c r="D105" s="155"/>
      <c r="E105" s="156"/>
    </row>
    <row r="106" spans="1:5" ht="18" customHeight="1" x14ac:dyDescent="0.2">
      <c r="B106" s="157"/>
      <c r="C106" s="152"/>
      <c r="D106" s="152"/>
    </row>
  </sheetData>
  <mergeCells count="1">
    <mergeCell ref="A1:E1"/>
  </mergeCells>
  <phoneticPr fontId="0" type="noConversion"/>
  <pageMargins left="0.27559055118110237" right="0.11811023622047245" top="0.31496062992125984" bottom="0.19685039370078741" header="0.51181102362204722" footer="0.23622047244094491"/>
  <pageSetup paperSize="9" orientation="portrait" r:id="rId1"/>
  <headerFooter alignWithMargins="0">
    <oddFooter>&amp;L&amp;F  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 7</vt:lpstr>
      <vt:lpstr>свод разд2</vt:lpstr>
      <vt:lpstr>Свод разд 3</vt:lpstr>
      <vt:lpstr>Свод разд 4</vt:lpstr>
      <vt:lpstr>Свод разд 4а</vt:lpstr>
      <vt:lpstr>'Свод разд 3'!Заголовки_для_печати</vt:lpstr>
      <vt:lpstr>'Свод разд 4а'!Заголовки_для_печати</vt:lpstr>
      <vt:lpstr>'свод разд2'!Заголовки_для_печати</vt:lpstr>
    </vt:vector>
  </TitlesOfParts>
  <Company>Домашний компьютер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Папа</dc:creator>
  <cp:lastModifiedBy>Мария Соболева</cp:lastModifiedBy>
  <cp:lastPrinted>2023-04-06T09:02:02Z</cp:lastPrinted>
  <dcterms:created xsi:type="dcterms:W3CDTF">2002-11-17T13:13:45Z</dcterms:created>
  <dcterms:modified xsi:type="dcterms:W3CDTF">2023-04-06T09:03:14Z</dcterms:modified>
</cp:coreProperties>
</file>